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xcpmrd\Desktop\"/>
    </mc:Choice>
  </mc:AlternateContent>
  <xr:revisionPtr revIDLastSave="0" documentId="13_ncr:1_{C7828915-7291-455D-85C5-99A0BAB71BF5}" xr6:coauthVersionLast="47" xr6:coauthVersionMax="47" xr10:uidLastSave="{00000000-0000-0000-0000-000000000000}"/>
  <bookViews>
    <workbookView xWindow="-110" yWindow="-110" windowWidth="19420" windowHeight="10300" xr2:uid="{DCE406E9-63FC-4BE2-BF55-5413AAF4AB5B}"/>
  </bookViews>
  <sheets>
    <sheet name="Planning sur 3 ans" sheetId="11" r:id="rId1"/>
    <sheet name="Compétences et mandats pratique" sheetId="2" r:id="rId2"/>
    <sheet name="Suivi de la formation" sheetId="12" r:id="rId3"/>
    <sheet name="NOTES_Semestres1&amp;2" sheetId="15" r:id="rId4"/>
    <sheet name="NOTES_Semestres3&amp;4" sheetId="16" r:id="rId5"/>
    <sheet name="NOTES_Semestres5&amp;6" sheetId="17" r:id="rId6"/>
    <sheet name="CFC" sheetId="18" r:id="rId7"/>
  </sheets>
  <definedNames>
    <definedName name="_DC">'NOTES_Semestres1&amp;2'!$B$28</definedName>
    <definedName name="_xlnm._FilterDatabase" localSheetId="2" hidden="1">'Suivi de la formation'!$A$2:$G$2</definedName>
    <definedName name="_Option" localSheetId="5">'NOTES_Semestres5&amp;6'!$B$20</definedName>
    <definedName name="DC_S1">'NOTES_Semestres1&amp;2'!$B$29:$D$31</definedName>
    <definedName name="DC_S2">'NOTES_Semestres1&amp;2'!$H$29:$J$31</definedName>
    <definedName name="DC_S3" localSheetId="4">'NOTES_Semestres3&amp;4'!$B$29:$D$31</definedName>
    <definedName name="DC_S4" localSheetId="4">'NOTES_Semestres3&amp;4'!$H$29:$J$31</definedName>
    <definedName name="DCMOYS1">'NOTES_Semestres1&amp;2'!$E$31</definedName>
    <definedName name="DCMOYS2">'NOTES_Semestres1&amp;2'!$K$31</definedName>
    <definedName name="DCMOYS3" localSheetId="4">'NOTES_Semestres3&amp;4'!$E$31</definedName>
    <definedName name="DCMOYS4" localSheetId="4">'NOTES_Semestres3&amp;4'!$K$31</definedName>
    <definedName name="DCOAMOYS1">'NOTES_Semestres1&amp;2'!$E$11</definedName>
    <definedName name="DCOAMOYS2">'NOTES_Semestres1&amp;2'!$K$11</definedName>
    <definedName name="DCOAMOYS3">'NOTES_Semestres3&amp;4'!$E$11</definedName>
    <definedName name="DCOAMOYS4" localSheetId="4">'NOTES_Semestres3&amp;4'!$K$11</definedName>
    <definedName name="DCOAMOYS5">'NOTES_Semestres5&amp;6'!$E$11</definedName>
    <definedName name="DCOAMOYS6">'NOTES_Semestres5&amp;6'!$K$11</definedName>
    <definedName name="DCOAS1">'NOTES_Semestres1&amp;2'!$B$9:$D$11</definedName>
    <definedName name="DCOAS2">'NOTES_Semestres1&amp;2'!$H$9:$J$11</definedName>
    <definedName name="DCOAS3" localSheetId="4">'NOTES_Semestres3&amp;4'!$B$9:$D$11</definedName>
    <definedName name="DCOAS4" localSheetId="4">'NOTES_Semestres3&amp;4'!$H$9:$J$11</definedName>
    <definedName name="DCOAS5" localSheetId="5">'NOTES_Semestres5&amp;6'!$B$9:$D$11</definedName>
    <definedName name="DCOAS6" localSheetId="5">'NOTES_Semestres5&amp;6'!$H$9:$J$11</definedName>
    <definedName name="DCOBMOYS1">'NOTES_Semestres1&amp;2'!$E$15</definedName>
    <definedName name="DCOBMOYS2">'NOTES_Semestres1&amp;2'!$K$15</definedName>
    <definedName name="DCOBMOYS3" localSheetId="4">'NOTES_Semestres3&amp;4'!$E$15</definedName>
    <definedName name="DCOBMOYS4" localSheetId="4">'NOTES_Semestres3&amp;4'!$K$15</definedName>
    <definedName name="DCOBMOYS5" localSheetId="5">'NOTES_Semestres5&amp;6'!$E$15</definedName>
    <definedName name="DCOBMOYS6" localSheetId="5">'NOTES_Semestres5&amp;6'!$K$15</definedName>
    <definedName name="DCOBS1">'NOTES_Semestres1&amp;2'!$B$13:$D$15</definedName>
    <definedName name="DCOBS2">'NOTES_Semestres1&amp;2'!$H$13:$J$15</definedName>
    <definedName name="DCOBS3" localSheetId="4">'NOTES_Semestres3&amp;4'!$B$13:$D$15</definedName>
    <definedName name="DCOBS4" localSheetId="4">'NOTES_Semestres3&amp;4'!$H$13:$J$15</definedName>
    <definedName name="DCOBS5" localSheetId="5">'NOTES_Semestres5&amp;6'!$B$13:$D$15</definedName>
    <definedName name="DCOBS6" localSheetId="5">'NOTES_Semestres5&amp;6'!$H$13:$J$15</definedName>
    <definedName name="DCOCMOYS1">'NOTES_Semestres1&amp;2'!$E$19</definedName>
    <definedName name="DCOCMOYS2">'NOTES_Semestres1&amp;2'!$K$19</definedName>
    <definedName name="DCOCMOYS3" localSheetId="4">'NOTES_Semestres3&amp;4'!$E$19</definedName>
    <definedName name="DCOCMOYS4" localSheetId="4">'NOTES_Semestres3&amp;4'!$K$19</definedName>
    <definedName name="DCOCMOYS5" localSheetId="5">'NOTES_Semestres5&amp;6'!$E$19</definedName>
    <definedName name="DCOCMOYS6" localSheetId="5">'NOTES_Semestres5&amp;6'!$K$19</definedName>
    <definedName name="DCOCS1">'NOTES_Semestres1&amp;2'!$B$17:$D$19</definedName>
    <definedName name="DCOCS2">'NOTES_Semestres1&amp;2'!$H$17:$J$19</definedName>
    <definedName name="DCOCS3" localSheetId="4">'NOTES_Semestres3&amp;4'!$B$17:$D$19</definedName>
    <definedName name="DCOCS4" localSheetId="4">'NOTES_Semestres3&amp;4'!$H$17:$J$19</definedName>
    <definedName name="DCOCS5" localSheetId="5">'NOTES_Semestres5&amp;6'!$B$17:$D$19</definedName>
    <definedName name="DCOCS6" localSheetId="5">'NOTES_Semestres5&amp;6'!$H$17:$J$19</definedName>
    <definedName name="DCODMOYS1">'NOTES_Semestres1&amp;2'!$E$23</definedName>
    <definedName name="DCODMOYS2">'NOTES_Semestres1&amp;2'!$K$23</definedName>
    <definedName name="DCODMOYS3" localSheetId="4">'NOTES_Semestres3&amp;4'!$E$23</definedName>
    <definedName name="DCODMOYS4" localSheetId="4">'NOTES_Semestres3&amp;4'!$K$23</definedName>
    <definedName name="DCODS1">'NOTES_Semestres1&amp;2'!$B$21:$D$23</definedName>
    <definedName name="DCODS2">'NOTES_Semestres1&amp;2'!$H$21:$J$23</definedName>
    <definedName name="DCODS3" localSheetId="4">'NOTES_Semestres3&amp;4'!$B$21:$D$23</definedName>
    <definedName name="DCODS4" localSheetId="4">'NOTES_Semestres3&amp;4'!$H$21:$J$23</definedName>
    <definedName name="DCOEMOYS1">'NOTES_Semestres1&amp;2'!$E$27</definedName>
    <definedName name="DCOEMOYS2">'NOTES_Semestres1&amp;2'!$K$27</definedName>
    <definedName name="DCOEMOYS3" localSheetId="4">'NOTES_Semestres3&amp;4'!$E$27</definedName>
    <definedName name="DCOEMOYS4" localSheetId="4">'NOTES_Semestres3&amp;4'!$K$27</definedName>
    <definedName name="DCOES1">'NOTES_Semestres1&amp;2'!$B$25:$D$27</definedName>
    <definedName name="DCOES2">'NOTES_Semestres1&amp;2'!$H$25:$J$27</definedName>
    <definedName name="DCOES3" localSheetId="4">'NOTES_Semestres3&amp;4'!$B$25:$D$27</definedName>
    <definedName name="DCOES4" localSheetId="4">'NOTES_Semestres3&amp;4'!$H$25:$J$27</definedName>
    <definedName name="Option_S5" localSheetId="5">'NOTES_Semestres5&amp;6'!$B$21:$D$23</definedName>
    <definedName name="Option_S6" localSheetId="5">'NOTES_Semestres5&amp;6'!$H$21:$J$23</definedName>
    <definedName name="OptionMOYS5" localSheetId="5">'NOTES_Semestres5&amp;6'!$E$23</definedName>
    <definedName name="OptionMOYS6" localSheetId="5">'NOTES_Semestres5&amp;6'!$K$23</definedName>
    <definedName name="Semestre1">'NOTES_Semestres1&amp;2'!$E$35</definedName>
    <definedName name="Semestre2">'NOTES_Semestres1&amp;2'!$K$35</definedName>
    <definedName name="Semestre3">'NOTES_Semestres3&amp;4'!$E$35</definedName>
    <definedName name="Semestre4">'NOTES_Semestres3&amp;4'!$K$35</definedName>
    <definedName name="Semestre5">'NOTES_Semestres5&amp;6'!$E$27</definedName>
    <definedName name="Semestre6">'NOTES_Semestres5&amp;6'!$K$27</definedName>
    <definedName name="_xlnm.Print_Area" localSheetId="6">CFC!$A$1:$H$26</definedName>
    <definedName name="_xlnm.Print_Area" localSheetId="1">'Compétences et mandats pratique'!$A$1:$Z$71</definedName>
    <definedName name="_xlnm.Print_Area" localSheetId="3">'NOTES_Semestres1&amp;2'!$B$3:$O$40</definedName>
    <definedName name="_xlnm.Print_Area" localSheetId="4">'NOTES_Semestres3&amp;4'!$B$3:$O$38</definedName>
    <definedName name="_xlnm.Print_Area" localSheetId="5">'NOTES_Semestres5&amp;6'!$B$3:$O$32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6" i="18" l="1"/>
  <c r="E13" i="18"/>
  <c r="C13" i="18"/>
  <c r="B3" i="18"/>
  <c r="B1" i="18"/>
  <c r="B30" i="17"/>
  <c r="K23" i="17"/>
  <c r="E23" i="17"/>
  <c r="H20" i="17"/>
  <c r="N19" i="17"/>
  <c r="K19" i="17"/>
  <c r="L19" i="17" s="1"/>
  <c r="E19" i="17"/>
  <c r="F19" i="17" s="1"/>
  <c r="H16" i="17"/>
  <c r="N15" i="17"/>
  <c r="K15" i="17"/>
  <c r="L15" i="17" s="1"/>
  <c r="E15" i="17"/>
  <c r="F15" i="17" s="1"/>
  <c r="H12" i="17"/>
  <c r="N11" i="17"/>
  <c r="K11" i="17"/>
  <c r="K27" i="17" s="1"/>
  <c r="G12" i="18" s="1"/>
  <c r="E11" i="17"/>
  <c r="E27" i="17" s="1"/>
  <c r="G11" i="18" s="1"/>
  <c r="H8" i="17"/>
  <c r="B3" i="17"/>
  <c r="B1" i="17"/>
  <c r="K31" i="16"/>
  <c r="E31" i="16"/>
  <c r="B28" i="16"/>
  <c r="H28" i="16" s="1"/>
  <c r="K27" i="16"/>
  <c r="E27" i="16"/>
  <c r="H24" i="16"/>
  <c r="K23" i="16"/>
  <c r="E23" i="16"/>
  <c r="H20" i="16"/>
  <c r="N19" i="16"/>
  <c r="K19" i="16"/>
  <c r="L19" i="16" s="1"/>
  <c r="E19" i="16"/>
  <c r="F19" i="16" s="1"/>
  <c r="H16" i="16"/>
  <c r="N15" i="16"/>
  <c r="K15" i="16"/>
  <c r="L15" i="16" s="1"/>
  <c r="E15" i="16"/>
  <c r="F15" i="16" s="1"/>
  <c r="H12" i="16"/>
  <c r="N11" i="16"/>
  <c r="K11" i="16"/>
  <c r="K35" i="16" s="1"/>
  <c r="G10" i="18" s="1"/>
  <c r="F11" i="16"/>
  <c r="E11" i="16"/>
  <c r="E35" i="16" s="1"/>
  <c r="G9" i="18" s="1"/>
  <c r="H8" i="16"/>
  <c r="B3" i="16"/>
  <c r="B1" i="16"/>
  <c r="B38" i="15"/>
  <c r="K31" i="15"/>
  <c r="E31" i="15"/>
  <c r="H28" i="15"/>
  <c r="K27" i="15"/>
  <c r="E27" i="15"/>
  <c r="H24" i="15"/>
  <c r="K23" i="15"/>
  <c r="E23" i="15"/>
  <c r="H20" i="15"/>
  <c r="N19" i="15"/>
  <c r="K19" i="15"/>
  <c r="L19" i="15" s="1"/>
  <c r="E19" i="15"/>
  <c r="F19" i="15" s="1"/>
  <c r="H16" i="15"/>
  <c r="N15" i="15"/>
  <c r="L15" i="15"/>
  <c r="K15" i="15"/>
  <c r="E15" i="15"/>
  <c r="F15" i="15" s="1"/>
  <c r="H12" i="15"/>
  <c r="N11" i="15"/>
  <c r="K11" i="15"/>
  <c r="K35" i="15" s="1"/>
  <c r="G8" i="18" s="1"/>
  <c r="E11" i="15"/>
  <c r="F11" i="15" s="1"/>
  <c r="H8" i="15"/>
  <c r="F11" i="17" l="1"/>
  <c r="E35" i="15"/>
  <c r="G7" i="18" s="1"/>
  <c r="G13" i="18" s="1"/>
  <c r="G15" i="18" s="1"/>
  <c r="G28" i="18" s="1"/>
  <c r="G29" i="18" s="1"/>
  <c r="L11" i="15"/>
  <c r="L11" i="16"/>
  <c r="L11"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Tourino Pablo</author>
  </authors>
  <commentList>
    <comment ref="B8" authorId="0" shapeId="0" xr:uid="{ABA2BAA9-D2C0-BF42-82F2-0D3F25AC9AF5}">
      <text>
        <r>
          <rPr>
            <sz val="9"/>
            <color indexed="81"/>
            <rFont val="Tahoma"/>
            <family val="2"/>
          </rPr>
          <t>Travail au sein de structures d'activité et d'organisations dynamiques</t>
        </r>
      </text>
    </comment>
    <comment ref="B12" authorId="0" shapeId="0" xr:uid="{19212ED1-29AB-4D48-AA8A-2B9B5752EF52}">
      <text>
        <r>
          <rPr>
            <sz val="9"/>
            <color indexed="81"/>
            <rFont val="Tahoma"/>
            <family val="2"/>
          </rPr>
          <t>Interactions dans un milieu de travail interconnecté</t>
        </r>
      </text>
    </comment>
    <comment ref="B16" authorId="0" shapeId="0" xr:uid="{AC8266B5-20A2-A945-88FE-A134CDC14EF8}">
      <text>
        <r>
          <rPr>
            <sz val="9"/>
            <color indexed="81"/>
            <rFont val="Tahoma"/>
            <family val="2"/>
          </rPr>
          <t>Coordination des processus de travail en entreprise</t>
        </r>
      </text>
    </comment>
    <comment ref="B20" authorId="0" shapeId="0" xr:uid="{0E2DD38C-FFE3-5341-9EC4-083D3F49DEEC}">
      <text>
        <r>
          <rPr>
            <sz val="9"/>
            <color indexed="81"/>
            <rFont val="Tahoma"/>
            <family val="2"/>
          </rPr>
          <t>Gestion des relations avec les clients et les fournisseurs</t>
        </r>
      </text>
    </comment>
    <comment ref="B24" authorId="0" shapeId="0" xr:uid="{795A8A7F-02E3-0949-86C5-7CF9E6A0727B}">
      <text>
        <r>
          <rPr>
            <sz val="9"/>
            <color indexed="81"/>
            <rFont val="Tahoma"/>
            <family val="2"/>
          </rPr>
          <t>Utilisation des technologies numériques du monde du travail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Tourino Pablo</author>
  </authors>
  <commentList>
    <comment ref="B8" authorId="0" shapeId="0" xr:uid="{0F7432CE-290A-EB4B-98D3-69055BDB8CE3}">
      <text>
        <r>
          <rPr>
            <sz val="9"/>
            <color indexed="81"/>
            <rFont val="Tahoma"/>
            <family val="2"/>
          </rPr>
          <t>Travail au sein de structures d'activité et d'organisations dynamiques</t>
        </r>
      </text>
    </comment>
    <comment ref="B12" authorId="0" shapeId="0" xr:uid="{60D7E5D8-5C5C-EE45-A1D9-5BEFD6541FE4}">
      <text>
        <r>
          <rPr>
            <sz val="9"/>
            <color indexed="81"/>
            <rFont val="Tahoma"/>
            <family val="2"/>
          </rPr>
          <t>Interactions dans un milieu de travail interconnecté</t>
        </r>
      </text>
    </comment>
    <comment ref="B16" authorId="0" shapeId="0" xr:uid="{D0AA7BE8-1CDB-1E49-ABCE-BF43E5054680}">
      <text>
        <r>
          <rPr>
            <sz val="9"/>
            <color indexed="81"/>
            <rFont val="Tahoma"/>
            <family val="2"/>
          </rPr>
          <t>Coordination des processus de travail en entreprise</t>
        </r>
      </text>
    </comment>
    <comment ref="B20" authorId="0" shapeId="0" xr:uid="{10F481CD-3D88-4E44-93C7-8F3CD8E372C0}">
      <text>
        <r>
          <rPr>
            <sz val="9"/>
            <color indexed="81"/>
            <rFont val="Tahoma"/>
            <family val="2"/>
          </rPr>
          <t>Gestion des relations avec les clients et les fournisseurs</t>
        </r>
      </text>
    </comment>
    <comment ref="B24" authorId="0" shapeId="0" xr:uid="{835DF199-ED9E-B142-B5ED-09FD14B50A0D}">
      <text>
        <r>
          <rPr>
            <sz val="9"/>
            <color indexed="81"/>
            <rFont val="Tahoma"/>
            <family val="2"/>
          </rPr>
          <t>Utilisation des technologies numériques du monde du travail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Tourino Pablo</author>
  </authors>
  <commentList>
    <comment ref="B8" authorId="0" shapeId="0" xr:uid="{2C7251A6-EC66-6E48-8152-663C356DEC2F}">
      <text>
        <r>
          <rPr>
            <sz val="9"/>
            <color indexed="81"/>
            <rFont val="Tahoma"/>
            <family val="2"/>
          </rPr>
          <t>Travail au sein de structures d'activité et d'organisations dynamiques</t>
        </r>
      </text>
    </comment>
    <comment ref="B12" authorId="0" shapeId="0" xr:uid="{23FEF3B4-FBF7-784C-9450-2D583F442BEB}">
      <text>
        <r>
          <rPr>
            <sz val="9"/>
            <color indexed="81"/>
            <rFont val="Tahoma"/>
            <family val="2"/>
          </rPr>
          <t>Interactions dans un milieu de travail interconnecté</t>
        </r>
      </text>
    </comment>
    <comment ref="B16" authorId="0" shapeId="0" xr:uid="{1903C748-6A9B-F047-A560-AF7397DF9AEF}">
      <text>
        <r>
          <rPr>
            <sz val="9"/>
            <color indexed="81"/>
            <rFont val="Tahoma"/>
            <family val="2"/>
          </rPr>
          <t>Coordination des processus de travail en entreprise</t>
        </r>
      </text>
    </comment>
  </commentList>
</comments>
</file>

<file path=xl/sharedStrings.xml><?xml version="1.0" encoding="utf-8"?>
<sst xmlns="http://schemas.openxmlformats.org/spreadsheetml/2006/main" count="893" uniqueCount="344">
  <si>
    <t>Compétence opérationnelle</t>
  </si>
  <si>
    <t>a1 : Examiner et développer des compétences commerciales</t>
  </si>
  <si>
    <t>a2 : Développer et utiliser des réseaux propres au domaine commercial</t>
  </si>
  <si>
    <t>a3 : Recevoir et exécuter des mandats propres au domaine commercial</t>
  </si>
  <si>
    <t>a4 : Agir de manière responsable dans la société</t>
  </si>
  <si>
    <t>b3 : Participer aux discussions économiques</t>
  </si>
  <si>
    <t>b5 : Participer à la réalisation de processus de changement en entreprise</t>
  </si>
  <si>
    <t>c6 : Exécuter des travaux de comptabilité financière (option « finances »)</t>
  </si>
  <si>
    <t>d2 : Mener des entretiens d’information et de conseil avec des clients et des fournisseurs</t>
  </si>
  <si>
    <t>d3 : Mener des entretiens de vente et de négociation avec des clients et des fournisseurs</t>
  </si>
  <si>
    <t>d4 : Entretenir les relations avec les clients et les fournisseurs</t>
  </si>
  <si>
    <t>d5 : Gérer des situations de conseil, de vente et de négociation exigeantes avec des clients et des fournisseurs dans la langue nationale (option « communication dans la langue nationale »)</t>
  </si>
  <si>
    <t>d6 : Gérer des situations de conseil, de vente et de négociation exigeantes avec des clients et des fournisseurs dans la langue étrangère (option « communication dans la langue étrangère »)</t>
  </si>
  <si>
    <t>e4 : Préparer des contenus en lien avec l’entreprise à l’aide d’outils multimédias</t>
  </si>
  <si>
    <t>e5 : Mettre en place et gérer des technologies propres au domaine commercial (option « technologie »)</t>
  </si>
  <si>
    <t>a1_MP1_Définir des objectifs SMART et en déduire des mesures</t>
  </si>
  <si>
    <t>a1_MP2_Participer activement à des entretiens de qualification</t>
  </si>
  <si>
    <t>a2_MP1_S'informer au sujet des réseaux professionnels</t>
  </si>
  <si>
    <t>a2_MP2_Entretenir son réseau professionnel</t>
  </si>
  <si>
    <t>a2_MP3_Mettre à jour son profil sur les réseaux sociaux</t>
  </si>
  <si>
    <t>a3_MP1_Clarifier et exécuter le mandat</t>
  </si>
  <si>
    <t>a3_MP2_Recueillir des retours</t>
  </si>
  <si>
    <t>DCO B : Interaction dans un milieu de travail interconnecté</t>
  </si>
  <si>
    <t>DCO C  Coordination des processus de travail en entreprise</t>
  </si>
  <si>
    <t>DCO D : Gestion des relations avec les clients et les fournisseurs</t>
  </si>
  <si>
    <t>DCO E : Utilisation des technologies numériques du monde du travail</t>
  </si>
  <si>
    <t>c1_MP1_Planifier et coordonner des délais et des tâches</t>
  </si>
  <si>
    <t>d2_MP1_Communiquer des informations</t>
  </si>
  <si>
    <t>d2_MP2_Montrer les avantages pour le client</t>
  </si>
  <si>
    <t>d2_MP3_Répondre aux objections</t>
  </si>
  <si>
    <t>d4_MP1_Etablir des relations</t>
  </si>
  <si>
    <t>d4_MP3_Utiliser les retours</t>
  </si>
  <si>
    <t>d4_MP2_Entretenir les relations</t>
  </si>
  <si>
    <t>d5_MP1_Conduire avec succès un entretien de réclamation</t>
  </si>
  <si>
    <t>d5_MP2_Gérer des entretiens de conseil exigeants</t>
  </si>
  <si>
    <t>d6_MP1_Conduire avec succès un entretien de réclamation dans la langue étrangère</t>
  </si>
  <si>
    <t>d6_MP2_Gérer des entretiens de conseil exigeants dans la langue étrangère</t>
  </si>
  <si>
    <t>b1_MP1_Cultiver et vivre l'esprit d'équipe</t>
  </si>
  <si>
    <t>b2_MP1_Axer son comportement sur le service</t>
  </si>
  <si>
    <t>b2_MP2_Réceptionner et transmettre des informations</t>
  </si>
  <si>
    <t>b2_MP3_Analyser les interfaces de l'entreprise</t>
  </si>
  <si>
    <t>b3_MP1_Interpréter les évolutions économiques et se forger sa propre opinion</t>
  </si>
  <si>
    <t>b3_MP2_Participer aux discussions professionnelles</t>
  </si>
  <si>
    <t>b4_MP1_Planifier les tâches de gestion de projets</t>
  </si>
  <si>
    <t>b4_MP2_Gérer les environnements de travail dans le cadre des projets</t>
  </si>
  <si>
    <t>b4_MP3_Evaluer des projets</t>
  </si>
  <si>
    <t>b5_MP1_Contribuer positivement aux changements</t>
  </si>
  <si>
    <t>a5_MP1_Incidence des questions politiques</t>
  </si>
  <si>
    <t>d1_MP1_Prendre en compte les besoins</t>
  </si>
  <si>
    <t>d1_MP2_Concevoir le contact numérique</t>
  </si>
  <si>
    <t>d1_MP3_Communiquer en adoptant le "bon ton au téléphone"</t>
  </si>
  <si>
    <t>d1_MP4_Transmettre les demandes</t>
  </si>
  <si>
    <t>d3_MP1_Mener des négociations</t>
  </si>
  <si>
    <t>e1_MP1_Résoudre les problèmes techniques</t>
  </si>
  <si>
    <t>e1_MP2_Identifier les risques liés à la sécurité des données</t>
  </si>
  <si>
    <t>e1_MP3_Gérer les données électroniques</t>
  </si>
  <si>
    <t>e2_MP1_Effectuer une recherche</t>
  </si>
  <si>
    <t>e3_MP1_Effectuer une analyse de contenu</t>
  </si>
  <si>
    <t>e3_MP2_Effectuer une évaluation quantitative</t>
  </si>
  <si>
    <t>e3_MP3_Interpréter des résultats</t>
  </si>
  <si>
    <t>e4_MP1_Recevoir et exécuter un mandat de préparation</t>
  </si>
  <si>
    <t>e4_MP2_Créer un modèle</t>
  </si>
  <si>
    <t>e4_MP3_Vérifier la qualité</t>
  </si>
  <si>
    <t>e5_MP1_Mettre en place et gérer un système de gestion de contenu</t>
  </si>
  <si>
    <t>e6_MP1_Nettoyer et préparer de grandes quantités de données</t>
  </si>
  <si>
    <t>c1_MP2_Hiérarchiser des délais et des tâches</t>
  </si>
  <si>
    <t>c1_MP3_Trouver un équilibre entre vie professionnelle et vie privée</t>
  </si>
  <si>
    <t>c1_MP4_Organiser un événement (pour les collaborateurs)</t>
  </si>
  <si>
    <t>c2_MP1_Etablir un document</t>
  </si>
  <si>
    <t>c2_MP2_Tenir un calendrier</t>
  </si>
  <si>
    <t>c2_MP3_Tenir un procès-verbal</t>
  </si>
  <si>
    <t>c2_MP4_Organiser le classement</t>
  </si>
  <si>
    <t>c3_MP1_Documenter le processus</t>
  </si>
  <si>
    <t>c3_MP2_Optimiser les processus</t>
  </si>
  <si>
    <t>c4_MP1_Définir les caractéristiques du groupe cible</t>
  </si>
  <si>
    <t>c4_MP2_Créer des contenus de communication</t>
  </si>
  <si>
    <t>c4_MP3_Prendre en compte le développement multimédia dans les mesures de communication</t>
  </si>
  <si>
    <t>c5_MP1_Etablir un budget</t>
  </si>
  <si>
    <t>c5_MP2_Tenir le livre de caisse</t>
  </si>
  <si>
    <t>c5_MP3_Etablir une facture</t>
  </si>
  <si>
    <t>c5_MP4_Contrôler les factures reçues</t>
  </si>
  <si>
    <t>c5_MP5_Etablir des ordres de paiement</t>
  </si>
  <si>
    <t>c5_MP6_Contrôler les paiements entrants</t>
  </si>
  <si>
    <t>c6_MP1_Participer à l'établissement des comptes annuels</t>
  </si>
  <si>
    <t>e6 : Évaluer de grandes quantités de données au sein de l’entreprise conformément au mandat reçu (option « technologie »)</t>
  </si>
  <si>
    <t>a1_MP3_Découvrir ses talents, ses forces et ses faiblesses</t>
  </si>
  <si>
    <t>Mandats pratiques</t>
  </si>
  <si>
    <t>Semestre</t>
  </si>
  <si>
    <t>Entreprise formatrice</t>
  </si>
  <si>
    <t>CI</t>
  </si>
  <si>
    <t>EP</t>
  </si>
  <si>
    <t>Semestre 1</t>
  </si>
  <si>
    <t>Semestre 2</t>
  </si>
  <si>
    <t>*</t>
  </si>
  <si>
    <t>X</t>
  </si>
  <si>
    <t>Semestre 3</t>
  </si>
  <si>
    <t>Semestre 4</t>
  </si>
  <si>
    <t>Semestre 5</t>
  </si>
  <si>
    <t>Semestre 6</t>
  </si>
  <si>
    <t>c4 : Mettre en œuvre des activités de marketing et de communication</t>
  </si>
  <si>
    <t>Activité concrète</t>
  </si>
  <si>
    <t>Création d'un modèle Outlook qui pourrait être utile aux membres du secrétariat, par exemple pour une réponse à un type de courriel que nous recevons  fréquemment.</t>
  </si>
  <si>
    <t>Mars</t>
  </si>
  <si>
    <t>AVRIL</t>
  </si>
  <si>
    <t>JANVIER</t>
  </si>
  <si>
    <t>FEVRIER</t>
  </si>
  <si>
    <t>MARS</t>
  </si>
  <si>
    <t>MAI</t>
  </si>
  <si>
    <t>JUIN</t>
  </si>
  <si>
    <t>JUILLET</t>
  </si>
  <si>
    <t>AOUT</t>
  </si>
  <si>
    <t>SEPTEMBRE</t>
  </si>
  <si>
    <t>OCTOBRE</t>
  </si>
  <si>
    <t>NOVEMBRE</t>
  </si>
  <si>
    <t>DECEMBRE</t>
  </si>
  <si>
    <t>1e année</t>
  </si>
  <si>
    <t>2e année</t>
  </si>
  <si>
    <t>3e année</t>
  </si>
  <si>
    <t>Mandat de transfert</t>
  </si>
  <si>
    <t>Entretien initial</t>
  </si>
  <si>
    <t>Entretien de qualification</t>
  </si>
  <si>
    <t>Entretien de suivi</t>
  </si>
  <si>
    <t>CCCI</t>
  </si>
  <si>
    <t>Mandats de transfert</t>
  </si>
  <si>
    <t>Au travail</t>
  </si>
  <si>
    <t>Examen oral</t>
  </si>
  <si>
    <r>
      <rPr>
        <b/>
        <sz val="11"/>
        <color theme="1"/>
        <rFont val="Relative Book"/>
      </rPr>
      <t xml:space="preserve">Mandat de transfert 2
</t>
    </r>
    <r>
      <rPr>
        <i/>
        <sz val="11"/>
        <color rgb="FFFF0000"/>
        <rFont val="Relative Book"/>
      </rPr>
      <t>Délai 28 février</t>
    </r>
  </si>
  <si>
    <r>
      <rPr>
        <b/>
        <sz val="11"/>
        <color theme="1"/>
        <rFont val="Relative Book"/>
      </rPr>
      <t>CCE5</t>
    </r>
    <r>
      <rPr>
        <sz val="11"/>
        <color theme="1"/>
        <rFont val="Relative Book"/>
      </rPr>
      <t xml:space="preserve">
Entretien de qualification (notes)
</t>
    </r>
    <r>
      <rPr>
        <i/>
        <sz val="11"/>
        <color rgb="FFFF0000"/>
        <rFont val="Relative Book"/>
      </rPr>
      <t>Délai 15 décembre</t>
    </r>
  </si>
  <si>
    <r>
      <rPr>
        <b/>
        <sz val="11"/>
        <color theme="1"/>
        <rFont val="Relative Book"/>
      </rPr>
      <t>CCE6</t>
    </r>
    <r>
      <rPr>
        <sz val="11"/>
        <color theme="1"/>
        <rFont val="Relative Book"/>
      </rPr>
      <t xml:space="preserve">
Entretien de qualification (notes)
</t>
    </r>
    <r>
      <rPr>
        <i/>
        <sz val="11"/>
        <color rgb="FFFF0000"/>
        <rFont val="Relative Book"/>
      </rPr>
      <t>Délai 15 mai</t>
    </r>
  </si>
  <si>
    <r>
      <rPr>
        <b/>
        <sz val="11"/>
        <color theme="1"/>
        <rFont val="Relative Book"/>
      </rPr>
      <t xml:space="preserve">e-test 1 </t>
    </r>
    <r>
      <rPr>
        <sz val="11"/>
        <color theme="1"/>
        <rFont val="Relative Book"/>
      </rPr>
      <t xml:space="preserve">
</t>
    </r>
    <r>
      <rPr>
        <i/>
        <sz val="11"/>
        <color rgb="FFFF0000"/>
        <rFont val="Relative Book"/>
      </rPr>
      <t>Délai 30 avril</t>
    </r>
  </si>
  <si>
    <r>
      <rPr>
        <b/>
        <sz val="11"/>
        <color theme="1"/>
        <rFont val="Relative Book"/>
      </rPr>
      <t>e-test 2</t>
    </r>
    <r>
      <rPr>
        <sz val="11"/>
        <color theme="1"/>
        <rFont val="Relative Book"/>
      </rPr>
      <t xml:space="preserve">
</t>
    </r>
    <r>
      <rPr>
        <i/>
        <sz val="11"/>
        <color rgb="FFFF0000"/>
        <rFont val="Relative Book"/>
      </rPr>
      <t>Délai 31 juillet</t>
    </r>
  </si>
  <si>
    <r>
      <rPr>
        <b/>
        <sz val="11"/>
        <color theme="1"/>
        <rFont val="Relative Book"/>
      </rPr>
      <t xml:space="preserve">Mandat de transfert 1
</t>
    </r>
    <r>
      <rPr>
        <i/>
        <sz val="11"/>
        <color rgb="FFFF0000"/>
        <rFont val="Relative Book"/>
      </rPr>
      <t>Délai 30 avril</t>
    </r>
  </si>
  <si>
    <r>
      <rPr>
        <b/>
        <sz val="11"/>
        <color theme="1"/>
        <rFont val="Relative Book"/>
      </rPr>
      <t>CCE3</t>
    </r>
    <r>
      <rPr>
        <sz val="11"/>
        <color theme="1"/>
        <rFont val="Relative Book"/>
      </rPr>
      <t xml:space="preserve">
Entretien de suivi
(Auto-évaluation et évaluation externe)</t>
    </r>
  </si>
  <si>
    <r>
      <rPr>
        <b/>
        <sz val="11"/>
        <color theme="1"/>
        <rFont val="Relative Book"/>
      </rPr>
      <t>CCE3</t>
    </r>
    <r>
      <rPr>
        <sz val="11"/>
        <color theme="1"/>
        <rFont val="Relative Book"/>
      </rPr>
      <t xml:space="preserve">
Entretien de qualification (notes)
</t>
    </r>
    <r>
      <rPr>
        <i/>
        <sz val="11"/>
        <color rgb="FFFF0000"/>
        <rFont val="Relative Book"/>
      </rPr>
      <t>Délai 15 février</t>
    </r>
  </si>
  <si>
    <r>
      <rPr>
        <b/>
        <sz val="11"/>
        <color theme="1"/>
        <rFont val="Relative Book"/>
      </rPr>
      <t>CCE4</t>
    </r>
    <r>
      <rPr>
        <sz val="11"/>
        <color theme="1"/>
        <rFont val="Relative Book"/>
      </rPr>
      <t xml:space="preserve">
Entretien de qualification (notes)
</t>
    </r>
    <r>
      <rPr>
        <i/>
        <sz val="11"/>
        <color rgb="FFFF0000"/>
        <rFont val="Relative Book"/>
      </rPr>
      <t>Délai 8 juillet</t>
    </r>
  </si>
  <si>
    <r>
      <rPr>
        <b/>
        <sz val="11"/>
        <color theme="1"/>
        <rFont val="Relative Book"/>
      </rPr>
      <t>e-test 3</t>
    </r>
    <r>
      <rPr>
        <sz val="11"/>
        <color theme="1"/>
        <rFont val="Relative Book"/>
      </rPr>
      <t xml:space="preserve">
</t>
    </r>
    <r>
      <rPr>
        <i/>
        <sz val="11"/>
        <color rgb="FFFF0000"/>
        <rFont val="Relative Book"/>
      </rPr>
      <t>Délai 30 avril</t>
    </r>
  </si>
  <si>
    <r>
      <rPr>
        <b/>
        <sz val="11"/>
        <color theme="1"/>
        <rFont val="Relative Book"/>
      </rPr>
      <t xml:space="preserve">e-test 4
</t>
    </r>
    <r>
      <rPr>
        <i/>
        <sz val="11"/>
        <color rgb="FFFF0000"/>
        <rFont val="Relative Book"/>
      </rPr>
      <t>Délai 31 juillet</t>
    </r>
  </si>
  <si>
    <r>
      <rPr>
        <b/>
        <sz val="11"/>
        <color theme="1"/>
        <rFont val="Relative Book"/>
      </rPr>
      <t>CCE5</t>
    </r>
    <r>
      <rPr>
        <sz val="11"/>
        <color theme="1"/>
        <rFont val="Relative Book"/>
      </rPr>
      <t xml:space="preserve">
Entretien de suivi
(Auto-évaluation et évaluation externe)</t>
    </r>
  </si>
  <si>
    <r>
      <rPr>
        <b/>
        <sz val="11"/>
        <color theme="1"/>
        <rFont val="Relative Book"/>
      </rPr>
      <t>CCE5</t>
    </r>
    <r>
      <rPr>
        <sz val="11"/>
        <color theme="1"/>
        <rFont val="Relative Book"/>
      </rPr>
      <t xml:space="preserve">
Entretien initial
(Activité concrète)
</t>
    </r>
    <r>
      <rPr>
        <i/>
        <sz val="11"/>
        <color rgb="FFFF0000"/>
        <rFont val="Relative Book"/>
      </rPr>
      <t>Début août</t>
    </r>
  </si>
  <si>
    <r>
      <rPr>
        <b/>
        <sz val="11"/>
        <color theme="1"/>
        <rFont val="Relative Book"/>
      </rPr>
      <t>CCE6</t>
    </r>
    <r>
      <rPr>
        <sz val="11"/>
        <color theme="1"/>
        <rFont val="Relative Book"/>
      </rPr>
      <t xml:space="preserve">
Entretien initial
(Activité concrète)
</t>
    </r>
    <r>
      <rPr>
        <i/>
        <sz val="11"/>
        <color rgb="FFFF0000"/>
        <rFont val="Relative Book"/>
      </rPr>
      <t>Début janvier</t>
    </r>
  </si>
  <si>
    <t>PLANNING DE LA FORMATION SUR 3 ANS</t>
  </si>
  <si>
    <r>
      <rPr>
        <b/>
        <sz val="11"/>
        <color theme="1"/>
        <rFont val="Relative Book"/>
      </rPr>
      <t xml:space="preserve">CCE3
</t>
    </r>
    <r>
      <rPr>
        <sz val="11"/>
        <color theme="1"/>
        <rFont val="Relative Book"/>
      </rPr>
      <t xml:space="preserve">Entretien initial
(Activité concrète)
</t>
    </r>
    <r>
      <rPr>
        <i/>
        <sz val="11"/>
        <color rgb="FFFF0000"/>
        <rFont val="Relative Book"/>
      </rPr>
      <t>Début octobre</t>
    </r>
  </si>
  <si>
    <r>
      <rPr>
        <b/>
        <sz val="11"/>
        <color theme="1"/>
        <rFont val="Relative Book"/>
      </rPr>
      <t xml:space="preserve">CCE6
</t>
    </r>
    <r>
      <rPr>
        <sz val="11"/>
        <color theme="1"/>
        <rFont val="Relative Book"/>
      </rPr>
      <t>Entretien de suivi
(Auto-évaluation et évaluation externe)</t>
    </r>
  </si>
  <si>
    <r>
      <rPr>
        <b/>
        <sz val="11"/>
        <color theme="1"/>
        <rFont val="Relative Book"/>
      </rPr>
      <t>CCE4</t>
    </r>
    <r>
      <rPr>
        <sz val="11"/>
        <color theme="1"/>
        <rFont val="Relative Book"/>
      </rPr>
      <t xml:space="preserve">
Entretien de suivi
(Auto-évaluation et évaluation externe)</t>
    </r>
  </si>
  <si>
    <r>
      <rPr>
        <b/>
        <sz val="11"/>
        <color theme="1"/>
        <rFont val="Relative Book"/>
      </rPr>
      <t>CCE4</t>
    </r>
    <r>
      <rPr>
        <sz val="11"/>
        <color theme="1"/>
        <rFont val="Relative Book"/>
      </rPr>
      <t xml:space="preserve">
Entretien initial
(Activité concrète)
</t>
    </r>
    <r>
      <rPr>
        <i/>
        <sz val="11"/>
        <color rgb="FFFF0000"/>
        <rFont val="Relative Book"/>
      </rPr>
      <t>Début mars</t>
    </r>
  </si>
  <si>
    <t>DCO A : Travail au sein de structures d'activité et d'organisations dynamiques</t>
  </si>
  <si>
    <r>
      <t>a5 : Intégrer des questions politiques et une approche culturelle dans ses actions</t>
    </r>
    <r>
      <rPr>
        <sz val="10"/>
        <color theme="5" tint="-0.249977111117893"/>
        <rFont val="Relative Book"/>
      </rPr>
      <t xml:space="preserve">
incl. f 3 : Utiliser les connaissances du marché et de la branche (CI4) </t>
    </r>
  </si>
  <si>
    <r>
      <t xml:space="preserve">b1 : Collaborer et communiquer dans différentes équipes pour accomplir des mandats propres au domaine commercial
</t>
    </r>
    <r>
      <rPr>
        <sz val="10"/>
        <color theme="5" tint="-0.249977111117893"/>
        <rFont val="Relative Book"/>
      </rPr>
      <t xml:space="preserve">incl. f 1 : Travailler et évoluer avec habileté et professionnalisme au sein de mon entreprise et dans ma fonction (CI4) </t>
    </r>
  </si>
  <si>
    <r>
      <t xml:space="preserve">b2 : Coordonner les interfaces dans les processus en entreprise
</t>
    </r>
    <r>
      <rPr>
        <sz val="10"/>
        <color theme="5" tint="-0.249977111117893"/>
        <rFont val="Relative Book"/>
      </rPr>
      <t xml:space="preserve">incl. f6 : Examiner les demandes reçues en termes de compétence (de l’unité administrative) et d’exhaustivité (de la demande) (CI2) </t>
    </r>
    <r>
      <rPr>
        <sz val="10"/>
        <rFont val="Relative Book"/>
      </rPr>
      <t xml:space="preserve">
</t>
    </r>
    <r>
      <rPr>
        <sz val="10"/>
        <color theme="5" tint="-0.249977111117893"/>
        <rFont val="Relative Book"/>
      </rPr>
      <t>incl. f9 : Examiner les entrées des voies de droit (CI3)</t>
    </r>
  </si>
  <si>
    <r>
      <t xml:space="preserve">b4 : Exécuter des tâches de gestion de projets propres au domaine commercial et traiter des projets partiels
</t>
    </r>
    <r>
      <rPr>
        <sz val="10"/>
        <color theme="5" tint="-0.249977111117893"/>
        <rFont val="Relative Book"/>
      </rPr>
      <t>incl. f 8 : Rédiger des dispositions et décisions (CI3)</t>
    </r>
  </si>
  <si>
    <r>
      <t xml:space="preserve">c1 : Planifier, coordonner et optimiser des tâches et des ressources dans un environnement de travail commercial
</t>
    </r>
    <r>
      <rPr>
        <sz val="10"/>
        <color theme="5" tint="-0.249977111117893"/>
        <rFont val="Relative Book"/>
      </rPr>
      <t xml:space="preserve">incl. f14 : Réserver, administrer et louer des locaux et des infrastructures (CI1) </t>
    </r>
  </si>
  <si>
    <r>
      <t xml:space="preserve">c2 : Coordonner et mettre en œuvre des processus de soutien propres au domaine commercial
</t>
    </r>
    <r>
      <rPr>
        <sz val="10"/>
        <color theme="5" tint="-0.249977111117893"/>
        <rFont val="Relative Book"/>
      </rPr>
      <t xml:space="preserve">incl. f7 : Délivrer des apostilles, des certifications, des autorisations, attestations et des papiers de légitimation (CI2) </t>
    </r>
    <r>
      <rPr>
        <sz val="10"/>
        <rFont val="Relative Book"/>
      </rPr>
      <t xml:space="preserve">
</t>
    </r>
    <r>
      <rPr>
        <sz val="10"/>
        <color theme="5" tint="-0.249977111117893"/>
        <rFont val="Relative Book"/>
      </rPr>
      <t xml:space="preserve">incl. f12 : Rédiger des notes de service (ou de dossier) et des procès-verbaux (CI3) </t>
    </r>
  </si>
  <si>
    <r>
      <t xml:space="preserve">c3 : Documenter, coordonner et mettre en œuvre des processus en entreprise
</t>
    </r>
    <r>
      <rPr>
        <sz val="10"/>
        <color theme="5" tint="-0.249977111117893"/>
        <rFont val="Relative Book"/>
      </rPr>
      <t>incl. f13 : Rédiger des dossiers de documentation, des rapports et des publications (CI4)</t>
    </r>
  </si>
  <si>
    <r>
      <t xml:space="preserve">c5 : Assurer le suivi et le contrôle d’opérations financières
</t>
    </r>
    <r>
      <rPr>
        <sz val="10"/>
        <color theme="5" tint="-0.249977111117893"/>
        <rFont val="Relative Book"/>
      </rPr>
      <t xml:space="preserve">incl. f10 : Facturer des émoluments, des taxes, des demandes de restitution et des amendes et gérer la comptabilité des débiteurs/créanciers ( CI2) </t>
    </r>
  </si>
  <si>
    <r>
      <t xml:space="preserve">d1 : Prendre en compte les besoins des clients et des fournisseurs
</t>
    </r>
    <r>
      <rPr>
        <sz val="10"/>
        <color theme="5" tint="-0.249977111117893"/>
        <rFont val="Relative Book"/>
      </rPr>
      <t xml:space="preserve">incl. f4 : Fournir des renseignements (CI1) </t>
    </r>
  </si>
  <si>
    <r>
      <t xml:space="preserve">e1 : Utiliser des applications propres au domaine commercial
</t>
    </r>
    <r>
      <rPr>
        <sz val="10"/>
        <color theme="5" tint="-0.249977111117893"/>
        <rFont val="Relative Book"/>
      </rPr>
      <t>incl. f5 : Gérer les inscriptions dans divers registres, gérer la base de registres et la base de clientèle (CI1)</t>
    </r>
  </si>
  <si>
    <r>
      <t xml:space="preserve">e2 : Rechercher et évaluer des informations dans le domaine commercial et économique
</t>
    </r>
    <r>
      <rPr>
        <sz val="10"/>
        <color theme="5" tint="-0.249977111117893"/>
        <rFont val="Relative Book"/>
      </rPr>
      <t>incl. f2 : Agir dans le respect du droit et des directives (CI1)</t>
    </r>
  </si>
  <si>
    <r>
      <t xml:space="preserve">e3 : Évaluer et préparer des données et des statistiques en lien avec le marché et l’entreprise
</t>
    </r>
    <r>
      <rPr>
        <sz val="10"/>
        <color theme="5" tint="-0.249977111117893"/>
        <rFont val="Relative Book"/>
      </rPr>
      <t xml:space="preserve">incl. f11 : Organiser des élections et des votations (CI2) </t>
    </r>
  </si>
  <si>
    <t>Selon l'option choisie en fin de 2e année</t>
  </si>
  <si>
    <t>Planning de formation - Gymnase de Chamblandes</t>
  </si>
  <si>
    <t>DELAIS</t>
  </si>
  <si>
    <t>5/6</t>
  </si>
  <si>
    <t>Septembre-début octobre</t>
  </si>
  <si>
    <t>Décembre</t>
  </si>
  <si>
    <t>Mai</t>
  </si>
  <si>
    <t>Février-début mars</t>
  </si>
  <si>
    <t>Juillet - Début août</t>
  </si>
  <si>
    <t>Octobre</t>
  </si>
  <si>
    <t>Décembre-début janvier</t>
  </si>
  <si>
    <t>Indiquer dans ov-ap les jours de disponibilité pour les CI</t>
  </si>
  <si>
    <t>S'auto-évaluer, découvrir ses forces et ses faiblesses puis se fixer des objectifs personnels.</t>
  </si>
  <si>
    <t>Penser à son employabilité future en créant ou/et en mettant à jour son profil professionnel, par exemple en utilisant des réseaux sociaux professionnels (par ex. LinkedIn).</t>
  </si>
  <si>
    <r>
      <t xml:space="preserve">· La compétence </t>
    </r>
    <r>
      <rPr>
        <sz val="11"/>
        <color theme="1"/>
        <rFont val="Relative Book"/>
      </rPr>
      <t>a4</t>
    </r>
    <r>
      <rPr>
        <sz val="11"/>
        <color rgb="FF000000"/>
        <rFont val="Relative Book"/>
      </rPr>
      <t xml:space="preserve"> est vue aux cours professionnels.
· Les compétences "f" sont vus aux CI.
· Les compétences en bleu sont vues selon l'option choisie en fin de 2e année.</t>
    </r>
  </si>
  <si>
    <t>Aux cours interentreprises</t>
  </si>
  <si>
    <r>
      <rPr>
        <b/>
        <sz val="11"/>
        <color theme="1"/>
        <rFont val="Relative Book"/>
      </rPr>
      <t>Commander la licence Licence Konvink</t>
    </r>
    <r>
      <rPr>
        <sz val="11"/>
        <color theme="1"/>
        <rFont val="Relative Book"/>
      </rPr>
      <t xml:space="preserve"> : https://blm-map.konvink.store/fr/	</t>
    </r>
  </si>
  <si>
    <t>Août</t>
  </si>
  <si>
    <t>Délai</t>
  </si>
  <si>
    <t>Portfolio/rapport de formation</t>
  </si>
  <si>
    <t>Document à présenter à sa formatrice pour contrôle, puis à faire signer aux parents</t>
  </si>
  <si>
    <t>Indiquer les disponibilité sur ov-ap</t>
  </si>
  <si>
    <t>Remarques</t>
  </si>
  <si>
    <t>Etat</t>
  </si>
  <si>
    <t>CI1</t>
  </si>
  <si>
    <t>E-learning</t>
  </si>
  <si>
    <t>Jour(s) en présentiel</t>
  </si>
  <si>
    <t>CI2</t>
  </si>
  <si>
    <t>15 février</t>
  </si>
  <si>
    <t>8 juillet</t>
  </si>
  <si>
    <t>Fin du 1e semestre</t>
  </si>
  <si>
    <t>Fin du 2e semestre</t>
  </si>
  <si>
    <t>Février-Mars</t>
  </si>
  <si>
    <t>Mai-Juin</t>
  </si>
  <si>
    <t>E-test 1</t>
  </si>
  <si>
    <t>E-test 2</t>
  </si>
  <si>
    <t>Février-30 avril</t>
  </si>
  <si>
    <t>Mai-31 juillet</t>
  </si>
  <si>
    <t>30 avril</t>
  </si>
  <si>
    <t>Date réelle</t>
  </si>
  <si>
    <t>28 février</t>
  </si>
  <si>
    <t>Année</t>
  </si>
  <si>
    <t>Type</t>
  </si>
  <si>
    <t>Description</t>
  </si>
  <si>
    <t>CI5</t>
  </si>
  <si>
    <t>CCE3</t>
  </si>
  <si>
    <t>CCE4</t>
  </si>
  <si>
    <t>CI3</t>
  </si>
  <si>
    <t>CI4</t>
  </si>
  <si>
    <t>CCE5</t>
  </si>
  <si>
    <t>CCE6</t>
  </si>
  <si>
    <t>Date à fixer</t>
  </si>
  <si>
    <t>Découvrir des sujets d'actualités, en lien avec la compétence a5 (de préférence concernant l'activité professionnelle) et prendre part aux discussions d'un point de vue économique</t>
  </si>
  <si>
    <t>Découvrir des sujets d'actualité, en lien avec la compétence b3 (de préférence concernant l'activité professionnelle) et prendre part aux discussions d'un point de vue politique</t>
  </si>
  <si>
    <t>Gestion complète (planification, gestion des priorités, etc.)  de son agenda personnel (Outlook et/ou papier), suivi des délais et agender les dates de la formation selon l'onglet "Suivi de la formation". Organiser la fondue de Noël et la sortie de fin d'année pour l'administration et les services.</t>
  </si>
  <si>
    <t>Gérer les séances mensuelles du secrétariat (OJ, réservation de la salle, prendre le PV et le finaliser, classement)</t>
  </si>
  <si>
    <t>Création de processus manquante au sein du gymnase, selon les besoins.</t>
  </si>
  <si>
    <t>Gestion complète des élèves sortants et entrants en cours d'année (info aux enseignants, suivi/classement du dossier papier, mise à jour du fichier de suivi, mise à jour des listes de classe).</t>
  </si>
  <si>
    <t>En fonction des diverses demandes traitées par l'apprenti·e (de parents, d'élèves, d'enseignants et des différents services).</t>
  </si>
  <si>
    <t>Mise  en œuvre des bonnes pratiques de l'accueil (formules de politesse autant au guichet, que dans un mail qu'au téléphone et avec les collègues). Compétence à travailler avec n'importe quelle(s) activité(s) en lien avec des contacts y compris dans le quotidien (accueil d'un élève malade au guichet, questions d'élèves, d'enseignants et/ou de parents au guichet ou par téléphone, etc.)</t>
  </si>
  <si>
    <t>Organisation des 20 ans et de la JOM (apéritif, demandes d'offres, etc.) - en lien avec b4.</t>
  </si>
  <si>
    <t>Gérer la remise des épreuves des élèves d'il y a 20 ans et organiser la JOM - en lien avec d3.</t>
  </si>
  <si>
    <t>Utilisation de la base de données Essaim, ainsi que des outils informatiques à disposition.</t>
  </si>
  <si>
    <t>Rechercher les bases légales liées aux conditions d'accès au gymnase vaudois, pour les élèves de 1e année (notes, moyenne), en mettant en avant la source légale et les recherches effectuées.</t>
  </si>
  <si>
    <t>A transmettre à la formatrice pour contrôle</t>
  </si>
  <si>
    <t>A contrôler, discuter et signer (apprenti·e, formatrice, parents)</t>
  </si>
  <si>
    <t>Septembre</t>
  </si>
  <si>
    <t>Novembre</t>
  </si>
  <si>
    <t>Bilatérale</t>
  </si>
  <si>
    <t>Point de situation Août</t>
  </si>
  <si>
    <t>Point de situation Septembre</t>
  </si>
  <si>
    <t>Point de situation Octobre</t>
  </si>
  <si>
    <t>Point de situation Novembre</t>
  </si>
  <si>
    <t>Point de situation Décembre</t>
  </si>
  <si>
    <t>Point de situation Janvier</t>
  </si>
  <si>
    <t>Point de situation Février</t>
  </si>
  <si>
    <t>Point de situation Mars</t>
  </si>
  <si>
    <t>Point de situation Avril</t>
  </si>
  <si>
    <t>Point de situation Mai</t>
  </si>
  <si>
    <t>Point de situation Juin</t>
  </si>
  <si>
    <t>Point de situation Juillet</t>
  </si>
  <si>
    <t>Janvier</t>
  </si>
  <si>
    <t>Février</t>
  </si>
  <si>
    <t>Avril</t>
  </si>
  <si>
    <t>Juin</t>
  </si>
  <si>
    <t>Juillet</t>
  </si>
  <si>
    <t>Notes d'expérience (Pondération PQ 40%)</t>
  </si>
  <si>
    <t>Formation à la pratique professionnelle
(Entreprise)
DCO A - DCO E</t>
  </si>
  <si>
    <r>
      <t xml:space="preserve">Note
</t>
    </r>
    <r>
      <rPr>
        <sz val="9"/>
        <rFont val="Arial"/>
        <family val="2"/>
      </rPr>
      <t>(arrondies à des notes entières ou à des demi-notes)</t>
    </r>
  </si>
  <si>
    <t>Cours interentreprises
DCO A - DCO E</t>
  </si>
  <si>
    <t>Connaissances professionnelles et culture générale 
(école professionnelle)
DCO A - DCO E
domaine à choix (DC) et option</t>
  </si>
  <si>
    <t>Contrôle de compétence de l'entreprise 1</t>
  </si>
  <si>
    <t>Contrôle de compétence interentreprises 1</t>
  </si>
  <si>
    <t>Note semestrielle 1 (DCO A - DCO E + DC)</t>
  </si>
  <si>
    <t>Contrôle de compétence de l'entreprise 2</t>
  </si>
  <si>
    <t>Contrôle de compétence interentreprises 2</t>
  </si>
  <si>
    <t>Note semestrielle 2 (DCO A - DCO E + DC)</t>
  </si>
  <si>
    <t>Contrôle de compétence de l'entreprise 3</t>
  </si>
  <si>
    <t>Note semestrielle 3 (DCO A - DCO E + DC)</t>
  </si>
  <si>
    <t>Contrôle de compétence de l'entreprise 4</t>
  </si>
  <si>
    <t>Note semestrielle 4 (DCO A - DCO E + DC)</t>
  </si>
  <si>
    <t>Contrôle de compétence de l'entreprise 5</t>
  </si>
  <si>
    <t>Note semestrielle 5 (DCO A - DCO C + option)</t>
  </si>
  <si>
    <t>Contrôle de compétence de l'entreprise 6</t>
  </si>
  <si>
    <t>Pondération</t>
  </si>
  <si>
    <r>
      <t>Travail pratique (Pondération PQ 30% - note éliminatoire -</t>
    </r>
    <r>
      <rPr>
        <sz val="11"/>
        <color theme="1"/>
        <rFont val="Arial"/>
        <family val="2"/>
      </rPr>
      <t xml:space="preserve"> note entière ou demi-note)</t>
    </r>
  </si>
  <si>
    <r>
      <t xml:space="preserve">Examens scolaires finaux sur les connaissances professionnelles et la culture générale (Pondération PQ 30% - note éliminatoire - </t>
    </r>
    <r>
      <rPr>
        <sz val="11"/>
        <color theme="1"/>
        <rFont val="Arial"/>
        <family val="2"/>
      </rPr>
      <t>note entière ou demi-note)</t>
    </r>
  </si>
  <si>
    <t>Nature de l'examen</t>
  </si>
  <si>
    <t>DCO A</t>
  </si>
  <si>
    <t>30 min oral</t>
  </si>
  <si>
    <t>DCO B</t>
  </si>
  <si>
    <t>Étude de cas avec tâches partielles</t>
  </si>
  <si>
    <t>DCO C</t>
  </si>
  <si>
    <t>Simulations pratiques (+ une langue étrangère)</t>
  </si>
  <si>
    <t>DCO D</t>
  </si>
  <si>
    <t>Jeu de rôle et utilisation active (+ une langue étrangère)</t>
  </si>
  <si>
    <t>DCO E</t>
  </si>
  <si>
    <t>La procédure de qualification avec examen final est réussie si les conditions suivantes sont réunies:</t>
  </si>
  <si>
    <t>a. la note du domaine de qualification «travail pratique» est supérieure ou égale à 4;</t>
  </si>
  <si>
    <t>b. la note du domaine de qualification «connaissances professionnelles et culture générale» est supérieure ou égale à 4;</t>
  </si>
  <si>
    <t>c. la note globale est supérieure ou égale à 4.</t>
  </si>
  <si>
    <r>
      <t xml:space="preserve">La procédure de qualification peut être répétée </t>
    </r>
    <r>
      <rPr>
        <b/>
        <sz val="9"/>
        <rFont val="Arial"/>
        <family val="2"/>
      </rPr>
      <t>deux fois au maximum.</t>
    </r>
    <r>
      <rPr>
        <sz val="9"/>
        <rFont val="Arial"/>
        <family val="2"/>
      </rPr>
      <t xml:space="preserve"> Les parties réussies ne doivent pas être répétées.</t>
    </r>
  </si>
  <si>
    <t>Employé-e de commerce CFC</t>
  </si>
  <si>
    <t xml:space="preserve">Nom, prénom de l'étudiant-e : </t>
  </si>
  <si>
    <t>Moy.</t>
  </si>
  <si>
    <t>Choisir DC*</t>
  </si>
  <si>
    <t>Anglais</t>
  </si>
  <si>
    <t>Travail de projet ind.</t>
  </si>
  <si>
    <t>Choisir langue 2*</t>
  </si>
  <si>
    <t>ALL</t>
  </si>
  <si>
    <t>ANG</t>
  </si>
  <si>
    <t>Bilan semestre 1</t>
  </si>
  <si>
    <t>Bilan semestre 2</t>
  </si>
  <si>
    <t xml:space="preserve">Connaissances professionnelles : </t>
  </si>
  <si>
    <t>Important : ce bulletin est mis à disposition à titre indicatif. Seul le bulletin officiel fait foi.</t>
  </si>
  <si>
    <t>Bilan semestre 3</t>
  </si>
  <si>
    <t>Bilan semestre 4</t>
  </si>
  <si>
    <t>Choisir Option*</t>
  </si>
  <si>
    <t>Com. en français</t>
  </si>
  <si>
    <t>Com. en allemand</t>
  </si>
  <si>
    <t>Finance</t>
  </si>
  <si>
    <t>Technologie</t>
  </si>
  <si>
    <t>Bilan semestre 5</t>
  </si>
  <si>
    <t>Bilan semestre 6</t>
  </si>
  <si>
    <t>Source : https://www.secsuisse.ch/a-notre-propos/engagement/reforme-de-la-formation-commerciale-initiale/calculateurs-de-notes</t>
  </si>
  <si>
    <t>Note semestrielle 6 (DCO A - DCO C + option)</t>
  </si>
  <si>
    <r>
      <t xml:space="preserve">Note d'expérience = Moyenne des 6 compétences de l'entreprise
</t>
    </r>
    <r>
      <rPr>
        <sz val="10"/>
        <rFont val="Arial"/>
        <family val="2"/>
      </rPr>
      <t>(arrondies à des notes entières ou à des demi-notes)</t>
    </r>
  </si>
  <si>
    <r>
      <t xml:space="preserve">Note d'expérience = Moyenne des 2 contrôles de compétences interentreprises
</t>
    </r>
    <r>
      <rPr>
        <sz val="10"/>
        <rFont val="Arial"/>
        <family val="2"/>
      </rPr>
      <t>(arrondies à des notes entières ou à des demi-notes)</t>
    </r>
  </si>
  <si>
    <r>
      <t xml:space="preserve">Note d'expérience = Moyenne des 6 notes semestrielles
</t>
    </r>
    <r>
      <rPr>
        <sz val="10"/>
        <rFont val="Arial"/>
        <family val="2"/>
      </rPr>
      <t>(arrondies à des notes entières ou à des demi-notes)</t>
    </r>
  </si>
  <si>
    <r>
      <rPr>
        <b/>
        <sz val="12"/>
        <color theme="1"/>
        <rFont val="Arial"/>
        <family val="2"/>
      </rPr>
      <t xml:space="preserve">Note d'expérience globale </t>
    </r>
    <r>
      <rPr>
        <sz val="12"/>
        <color theme="1"/>
        <rFont val="Arial"/>
        <family val="2"/>
      </rPr>
      <t>(moyenne pondérée de la somme des trois domaines de qualification, arrondie à la première décimale)</t>
    </r>
  </si>
  <si>
    <t>Domaine de compétences opérationnelles</t>
  </si>
  <si>
    <t>Présentation et application active</t>
  </si>
  <si>
    <t>20% - note entière ou demi-note</t>
  </si>
  <si>
    <t>225 min écrit</t>
  </si>
  <si>
    <r>
      <t>Connaissances professionnelles et culture générale - note globale</t>
    </r>
    <r>
      <rPr>
        <sz val="8"/>
        <color theme="1"/>
        <rFont val="Arial"/>
        <family val="2"/>
      </rPr>
      <t xml:space="preserve"> (moyenne de la somme des cinq domaines de qualification, arrondie à la première décimale)</t>
    </r>
  </si>
  <si>
    <r>
      <t xml:space="preserve">Résultat global (Note éliminatoire - </t>
    </r>
    <r>
      <rPr>
        <sz val="11"/>
        <color theme="1"/>
        <rFont val="Arial"/>
        <family val="2"/>
      </rPr>
      <t>moyenne arrondie à la première décimale des notes pondérées des trois domaines de qualification)</t>
    </r>
  </si>
  <si>
    <t>Notes de l'école professionnelle</t>
  </si>
  <si>
    <t>Portfolio</t>
  </si>
  <si>
    <t>A transmettre chaque lundi</t>
  </si>
  <si>
    <t>A transmettre chaque mercredi</t>
  </si>
  <si>
    <t>A transmettre chaque jeudi</t>
  </si>
  <si>
    <t>2/3</t>
  </si>
  <si>
    <t>1/3</t>
  </si>
  <si>
    <t>Savoir expliquer les missions des Gymnase vaudois, créer un organigramme, effectuer des liens avec d'autres services, expliquer sa structure et également indiquer quels sont les rôles de l'apprenti·e dans ce système et comment il/elle y contribue. Participer activement aux séances mensuelles du secrétariat.</t>
  </si>
  <si>
    <t>Connaissance et utilisation de procédures usuels (parcours d'un élève, examens, rentrée scolaire).</t>
  </si>
  <si>
    <t>En fonction des changements qu'il y a eu depuis le début de l'apprentissage (au niveau de l'équipe, des tâches et/ou des procédures).</t>
  </si>
  <si>
    <t>Publication sur le site Internet et sur le compte Instagram du Gymnase, en lien avec le doyen responsable.</t>
  </si>
  <si>
    <t>Suivi financier de la fondue de Noël et de la sortie de fin d'année pour l'administration et les services (en lien avec le c1).
Mise à jour du fichier général de budget (inscrire les factures transmises à l'Unité finances pour paiement, au retour des factures indiquer le numéro de la pièce et la date de retour).
Gérer la caisse du gymnase (contrôle mensuel).</t>
  </si>
  <si>
    <t>En fonction des contacts réguliers avec les divers services de la DGEP et, par exemple, les remplaçants avec qui les contacts sont réguliers.</t>
  </si>
  <si>
    <t>Via la base de données Essaim, créer un une statistique concernant les absences des enseignant·e·s, en lien avec le directeur.</t>
  </si>
  <si>
    <r>
      <rPr>
        <b/>
        <sz val="11"/>
        <color theme="1"/>
        <rFont val="Relative Book"/>
      </rPr>
      <t>CCE1</t>
    </r>
    <r>
      <rPr>
        <sz val="11"/>
        <color theme="1"/>
        <rFont val="Relative Book"/>
      </rPr>
      <t xml:space="preserve">
</t>
    </r>
    <r>
      <rPr>
        <i/>
        <sz val="11"/>
        <color theme="1"/>
        <rFont val="Relative Book"/>
      </rPr>
      <t>Mandats pratiques</t>
    </r>
    <r>
      <rPr>
        <sz val="11"/>
        <color theme="1"/>
        <rFont val="Relative Book"/>
      </rPr>
      <t xml:space="preserve">
Entretien initial
(Activité concrète)
</t>
    </r>
    <r>
      <rPr>
        <i/>
        <sz val="11"/>
        <color rgb="FFFF0000"/>
        <rFont val="Relative Book"/>
      </rPr>
      <t>Début octobre</t>
    </r>
  </si>
  <si>
    <r>
      <rPr>
        <b/>
        <sz val="11"/>
        <color theme="1"/>
        <rFont val="Relative Book"/>
      </rPr>
      <t>CCE2
Mandats pratiques</t>
    </r>
    <r>
      <rPr>
        <sz val="11"/>
        <color theme="1"/>
        <rFont val="Relative Book"/>
      </rPr>
      <t xml:space="preserve">
Entretien de suivi
(Auto-évaluation et évaluation externe)</t>
    </r>
  </si>
  <si>
    <r>
      <rPr>
        <b/>
        <sz val="11"/>
        <color theme="1"/>
        <rFont val="Relative Book"/>
      </rPr>
      <t xml:space="preserve">CCE1
 Mandats pratiques
</t>
    </r>
    <r>
      <rPr>
        <sz val="11"/>
        <color theme="1"/>
        <rFont val="Relative Book"/>
      </rPr>
      <t xml:space="preserve">Entretien de qualification (notes)
</t>
    </r>
    <r>
      <rPr>
        <i/>
        <sz val="11"/>
        <color rgb="FFFF0000"/>
        <rFont val="Relative Book"/>
      </rPr>
      <t>Délai 15 février</t>
    </r>
  </si>
  <si>
    <r>
      <rPr>
        <b/>
        <sz val="11"/>
        <color theme="1"/>
        <rFont val="Relative Book"/>
      </rPr>
      <t>CCE2
Mandats pratiques</t>
    </r>
    <r>
      <rPr>
        <sz val="11"/>
        <color theme="1"/>
        <rFont val="Relative Book"/>
      </rPr>
      <t xml:space="preserve">
Entretien initial
(Activité concrète)
</t>
    </r>
    <r>
      <rPr>
        <i/>
        <sz val="11"/>
        <color rgb="FFFF0000"/>
        <rFont val="Relative Book"/>
      </rPr>
      <t>Début mars</t>
    </r>
  </si>
  <si>
    <r>
      <rPr>
        <b/>
        <sz val="11"/>
        <color theme="1"/>
        <rFont val="Relative Book"/>
      </rPr>
      <t xml:space="preserve">CCE2
Mandats pratiques
</t>
    </r>
    <r>
      <rPr>
        <sz val="11"/>
        <color theme="1"/>
        <rFont val="Relative Book"/>
      </rPr>
      <t xml:space="preserve">Entretien de qualification (notes)
</t>
    </r>
    <r>
      <rPr>
        <i/>
        <sz val="11"/>
        <color rgb="FFFF0000"/>
        <rFont val="Relative Book"/>
      </rPr>
      <t>Délai 8 juillet</t>
    </r>
  </si>
  <si>
    <r>
      <rPr>
        <b/>
        <sz val="11"/>
        <color theme="1"/>
        <rFont val="Relative Book"/>
      </rPr>
      <t>CCE1
Mandats pratiques</t>
    </r>
    <r>
      <rPr>
        <sz val="11"/>
        <color theme="1"/>
        <rFont val="Relative Book"/>
      </rPr>
      <t xml:space="preserve">
Entretien de suivi
(Auto-évaluation et évaluation externe)</t>
    </r>
  </si>
  <si>
    <t>CCCE
Mandats pratiques</t>
  </si>
  <si>
    <r>
      <rPr>
        <b/>
        <sz val="11"/>
        <color theme="1"/>
        <rFont val="Relative Book"/>
      </rPr>
      <t>CI1</t>
    </r>
    <r>
      <rPr>
        <sz val="11"/>
        <color theme="1"/>
        <rFont val="Relative Book"/>
      </rPr>
      <t xml:space="preserve">
1 jour e-learning 
1 zoom
4 jours en présentiel</t>
    </r>
  </si>
  <si>
    <t>CCE1 - Mandats pratiques</t>
  </si>
  <si>
    <t>CCE2 - Mandats pratiques</t>
  </si>
  <si>
    <r>
      <rPr>
        <b/>
        <sz val="11"/>
        <color theme="1"/>
        <rFont val="Relative Book"/>
      </rPr>
      <t>CI2</t>
    </r>
    <r>
      <rPr>
        <sz val="11"/>
        <color theme="1"/>
        <rFont val="Relative Book"/>
      </rPr>
      <t xml:space="preserve">
1 jour e-learning 
1 zoom
3 jours en présentiel</t>
    </r>
  </si>
  <si>
    <r>
      <rPr>
        <b/>
        <sz val="11"/>
        <color theme="1"/>
        <rFont val="Relative Book"/>
      </rPr>
      <t>CI3</t>
    </r>
    <r>
      <rPr>
        <sz val="11"/>
        <color theme="1"/>
        <rFont val="Relative Book"/>
      </rPr>
      <t xml:space="preserve">
1 jour e-learning 
1 zoom
1 jour en présentiel</t>
    </r>
  </si>
  <si>
    <r>
      <rPr>
        <b/>
        <sz val="11"/>
        <color theme="1"/>
        <rFont val="Relative Book"/>
      </rPr>
      <t>CI4</t>
    </r>
    <r>
      <rPr>
        <sz val="11"/>
        <color theme="1"/>
        <rFont val="Relative Book"/>
      </rPr>
      <t xml:space="preserve">
1 jour e-learning 
1 zoom
2 jours en présentiel</t>
    </r>
  </si>
  <si>
    <r>
      <rPr>
        <b/>
        <sz val="11"/>
        <color theme="1"/>
        <rFont val="Relative Book"/>
      </rPr>
      <t>CI5</t>
    </r>
    <r>
      <rPr>
        <sz val="11"/>
        <color theme="1"/>
        <rFont val="Relative Book"/>
      </rPr>
      <t xml:space="preserve">
1 jour e-learning 1 jour e-learning 
1 zoom
1 jour en présentiel</t>
    </r>
  </si>
  <si>
    <t xml:space="preserve">Suivi de la formation </t>
  </si>
  <si>
    <t>Mise à jour :
Mars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</si>
</sst>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 mmmm"/>
    <numFmt numFmtId="165" formatCode="dddd\ dd\ mmmm\ yyyy"/>
    <numFmt numFmtId="166" formatCode="0.0"/>
  </numFmts>
  <fonts count="62">
    <font>
      <sz val="11"/>
      <color theme="1"/>
      <name val="Calibri"/>
      <family val="2"/>
      <scheme val="minor"/>
    </font>
    <font>
      <b/>
      <sz val="22"/>
      <color rgb="FF000000"/>
      <name val="Relative Book"/>
    </font>
    <font>
      <sz val="10"/>
      <color rgb="FF000000"/>
      <name val="Relative Book"/>
    </font>
    <font>
      <b/>
      <sz val="16"/>
      <color rgb="FF000000"/>
      <name val="Relative Book"/>
    </font>
    <font>
      <b/>
      <sz val="14"/>
      <name val="Relative Book"/>
    </font>
    <font>
      <b/>
      <sz val="14"/>
      <color rgb="FF000000"/>
      <name val="Relative Book"/>
    </font>
    <font>
      <sz val="14"/>
      <color rgb="FF000000"/>
      <name val="Relative Book"/>
    </font>
    <font>
      <sz val="11"/>
      <color rgb="FF000000"/>
      <name val="Relative Book"/>
    </font>
    <font>
      <b/>
      <sz val="22"/>
      <name val="Relative Book"/>
    </font>
    <font>
      <b/>
      <sz val="10"/>
      <color rgb="FF000000"/>
      <name val="Relative Book"/>
    </font>
    <font>
      <sz val="11"/>
      <color theme="5" tint="-0.249977111117893"/>
      <name val="Relative Book"/>
    </font>
    <font>
      <sz val="10"/>
      <name val="Relative Book"/>
    </font>
    <font>
      <b/>
      <sz val="11"/>
      <color theme="1"/>
      <name val="Relative Book"/>
    </font>
    <font>
      <sz val="11"/>
      <color theme="1"/>
      <name val="Relative Book"/>
    </font>
    <font>
      <b/>
      <sz val="12"/>
      <color theme="1"/>
      <name val="Relative Book"/>
    </font>
    <font>
      <i/>
      <sz val="11"/>
      <color rgb="FFFF0000"/>
      <name val="Relative Book"/>
    </font>
    <font>
      <b/>
      <sz val="16"/>
      <color theme="1"/>
      <name val="Relative Book"/>
    </font>
    <font>
      <b/>
      <sz val="11"/>
      <name val="Relative Book"/>
    </font>
    <font>
      <b/>
      <sz val="11"/>
      <color rgb="FF000000"/>
      <name val="Relative Book"/>
    </font>
    <font>
      <i/>
      <sz val="10"/>
      <name val="Relative Book"/>
    </font>
    <font>
      <b/>
      <i/>
      <sz val="10"/>
      <color rgb="FF000000"/>
      <name val="Relative Book"/>
    </font>
    <font>
      <i/>
      <sz val="10"/>
      <color rgb="FF000000"/>
      <name val="Relative Book"/>
    </font>
    <font>
      <sz val="10"/>
      <color theme="5" tint="-0.249977111117893"/>
      <name val="Relative Book"/>
    </font>
    <font>
      <sz val="11"/>
      <name val="Relative Book"/>
    </font>
    <font>
      <sz val="10"/>
      <color theme="1"/>
      <name val="Relative Book"/>
    </font>
    <font>
      <b/>
      <sz val="22"/>
      <color theme="1"/>
      <name val="Relative Book"/>
    </font>
    <font>
      <b/>
      <sz val="28"/>
      <color rgb="FF000000"/>
      <name val="Relative Book"/>
    </font>
    <font>
      <b/>
      <i/>
      <sz val="28"/>
      <color rgb="FF000000"/>
      <name val="Relative Book"/>
    </font>
    <font>
      <b/>
      <sz val="28"/>
      <color theme="1"/>
      <name val="Relative Book"/>
    </font>
    <font>
      <sz val="8"/>
      <name val="Calibri"/>
      <family val="2"/>
      <scheme val="minor"/>
    </font>
    <font>
      <b/>
      <sz val="14"/>
      <color theme="1"/>
      <name val="Relative Book"/>
    </font>
    <font>
      <i/>
      <sz val="12"/>
      <color theme="1"/>
      <name val="Relative Book"/>
    </font>
    <font>
      <sz val="11"/>
      <color theme="1"/>
      <name val="Calibri"/>
      <family val="2"/>
      <scheme val="minor"/>
    </font>
    <font>
      <sz val="10"/>
      <color theme="1"/>
      <name val="Arial"/>
      <family val="2"/>
    </font>
    <font>
      <b/>
      <sz val="9"/>
      <name val="Arial"/>
      <family val="2"/>
    </font>
    <font>
      <b/>
      <sz val="11"/>
      <color theme="1"/>
      <name val="Arial"/>
      <family val="2"/>
    </font>
    <font>
      <b/>
      <sz val="12"/>
      <color theme="1"/>
      <name val="Arial"/>
      <family val="2"/>
    </font>
    <font>
      <sz val="9"/>
      <name val="Arial"/>
      <family val="2"/>
    </font>
    <font>
      <b/>
      <sz val="9"/>
      <color theme="1"/>
      <name val="Arial"/>
      <family val="2"/>
    </font>
    <font>
      <sz val="9"/>
      <color theme="1"/>
      <name val="Arial"/>
      <family val="2"/>
    </font>
    <font>
      <sz val="11"/>
      <color theme="1"/>
      <name val="Arial"/>
      <family val="2"/>
    </font>
    <font>
      <sz val="8"/>
      <color theme="1"/>
      <name val="Arial"/>
      <family val="2"/>
    </font>
    <font>
      <sz val="9"/>
      <color rgb="FF000000"/>
      <name val="Arial"/>
      <family val="2"/>
    </font>
    <font>
      <sz val="10"/>
      <name val="Arial"/>
      <family val="2"/>
    </font>
    <font>
      <sz val="16"/>
      <name val="Calibri"/>
      <family val="2"/>
      <scheme val="minor"/>
    </font>
    <font>
      <sz val="12"/>
      <name val="Arial"/>
      <family val="2"/>
    </font>
    <font>
      <i/>
      <sz val="10"/>
      <color rgb="FFFF0000"/>
      <name val="Arial"/>
      <family val="2"/>
    </font>
    <font>
      <b/>
      <sz val="10"/>
      <name val="Arial"/>
      <family val="2"/>
    </font>
    <font>
      <sz val="10"/>
      <name val="Calibri"/>
      <family val="2"/>
      <scheme val="minor"/>
    </font>
    <font>
      <i/>
      <sz val="10"/>
      <name val="Arial"/>
      <family val="2"/>
    </font>
    <font>
      <i/>
      <sz val="10"/>
      <name val="Calibri"/>
      <family val="2"/>
      <scheme val="minor"/>
    </font>
    <font>
      <sz val="12"/>
      <name val="Wingdings 2"/>
      <family val="1"/>
      <charset val="2"/>
    </font>
    <font>
      <sz val="9"/>
      <color indexed="9"/>
      <name val="Calibri"/>
      <family val="2"/>
      <scheme val="minor"/>
    </font>
    <font>
      <b/>
      <sz val="11"/>
      <color theme="1"/>
      <name val="Calibri"/>
      <family val="2"/>
      <scheme val="minor"/>
    </font>
    <font>
      <b/>
      <sz val="72"/>
      <color indexed="9"/>
      <name val="Arial"/>
      <family val="2"/>
    </font>
    <font>
      <sz val="9"/>
      <color indexed="81"/>
      <name val="Tahoma"/>
      <family val="2"/>
    </font>
    <font>
      <sz val="12"/>
      <name val="Calibri"/>
      <family val="2"/>
      <scheme val="minor"/>
    </font>
    <font>
      <b/>
      <sz val="72"/>
      <color indexed="9"/>
      <name val="Calibri"/>
      <family val="2"/>
      <scheme val="minor"/>
    </font>
    <font>
      <b/>
      <sz val="10"/>
      <color theme="1"/>
      <name val="Arial"/>
      <family val="2"/>
    </font>
    <font>
      <sz val="12"/>
      <color theme="1"/>
      <name val="Arial"/>
      <family val="2"/>
    </font>
    <font>
      <i/>
      <sz val="11"/>
      <color theme="1"/>
      <name val="Relative Book"/>
    </font>
    <font>
      <b/>
      <sz val="14"/>
      <color theme="1"/>
      <name val="Arial"/>
      <family val="2"/>
    </font>
  </fonts>
  <fills count="31">
    <fill>
      <patternFill patternType="none"/>
    </fill>
    <fill>
      <patternFill patternType="gray125"/>
    </fill>
    <fill>
      <patternFill patternType="solid">
        <fgColor theme="7" tint="0.79998168889431442"/>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7"/>
        <bgColor indexed="64"/>
      </patternFill>
    </fill>
    <fill>
      <patternFill patternType="lightUp"/>
    </fill>
    <fill>
      <patternFill patternType="lightUp">
        <bgColor theme="0" tint="-4.9989318521683403E-2"/>
      </patternFill>
    </fill>
    <fill>
      <patternFill patternType="solid">
        <fgColor theme="8" tint="-0.249977111117893"/>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E2F5"/>
        <bgColor indexed="64"/>
      </patternFill>
    </fill>
    <fill>
      <patternFill patternType="solid">
        <fgColor rgb="FFD6DCEF"/>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5" tint="0.39997558519241921"/>
        <bgColor indexed="64"/>
      </patternFill>
    </fill>
    <fill>
      <patternFill patternType="solid">
        <fgColor theme="0"/>
        <bgColor indexed="64"/>
      </patternFill>
    </fill>
    <fill>
      <patternFill patternType="solid">
        <fgColor rgb="FF99CCFF"/>
        <bgColor indexed="64"/>
      </patternFill>
    </fill>
    <fill>
      <patternFill patternType="solid">
        <fgColor rgb="FFCCFFCC"/>
        <bgColor indexed="64"/>
      </patternFill>
    </fill>
    <fill>
      <patternFill patternType="solid">
        <fgColor rgb="FFFF99CC"/>
        <bgColor indexed="64"/>
      </patternFill>
    </fill>
    <fill>
      <patternFill patternType="solid">
        <fgColor theme="7" tint="0.59999389629810485"/>
        <bgColor indexed="64"/>
      </patternFill>
    </fill>
    <fill>
      <patternFill patternType="solid">
        <fgColor rgb="FFF8F6A4"/>
        <bgColor indexed="64"/>
      </patternFill>
    </fill>
    <fill>
      <patternFill patternType="solid">
        <fgColor rgb="FFFFFF00"/>
        <bgColor indexed="64"/>
      </patternFill>
    </fill>
  </fills>
  <borders count="5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theme="1"/>
      </right>
      <top style="thin">
        <color indexed="64"/>
      </top>
      <bottom style="thin">
        <color indexed="64"/>
      </bottom>
      <diagonal/>
    </border>
    <border>
      <left style="thin">
        <color theme="1"/>
      </left>
      <right style="thin">
        <color indexed="64"/>
      </right>
      <top style="thin">
        <color theme="1"/>
      </top>
      <bottom style="thin">
        <color theme="1"/>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C00000"/>
      </left>
      <right style="medium">
        <color rgb="FFC00000"/>
      </right>
      <top style="medium">
        <color rgb="FFC00000"/>
      </top>
      <bottom/>
      <diagonal/>
    </border>
    <border>
      <left style="medium">
        <color rgb="FFC00000"/>
      </left>
      <right style="medium">
        <color rgb="FFC00000"/>
      </right>
      <top/>
      <bottom style="medium">
        <color rgb="FFC00000"/>
      </bottom>
      <diagonal/>
    </border>
    <border>
      <left/>
      <right style="medium">
        <color indexed="64"/>
      </right>
      <top style="medium">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hair">
        <color indexed="64"/>
      </right>
      <top style="medium">
        <color indexed="64"/>
      </top>
      <bottom style="dashed">
        <color indexed="64"/>
      </bottom>
      <diagonal/>
    </border>
    <border>
      <left style="hair">
        <color indexed="64"/>
      </left>
      <right style="hair">
        <color indexed="64"/>
      </right>
      <top style="medium">
        <color indexed="64"/>
      </top>
      <bottom style="dashed">
        <color indexed="64"/>
      </bottom>
      <diagonal/>
    </border>
    <border>
      <left style="hair">
        <color indexed="64"/>
      </left>
      <right style="medium">
        <color indexed="64"/>
      </right>
      <top style="medium">
        <color indexed="64"/>
      </top>
      <bottom style="dashed">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medium">
        <color indexed="64"/>
      </left>
      <right/>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s>
  <cellStyleXfs count="4">
    <xf numFmtId="0" fontId="0" fillId="0" borderId="0"/>
    <xf numFmtId="0" fontId="33" fillId="0" borderId="0"/>
    <xf numFmtId="0" fontId="43" fillId="0" borderId="0"/>
    <xf numFmtId="0" fontId="43" fillId="0" borderId="0"/>
  </cellStyleXfs>
  <cellXfs count="381">
    <xf numFmtId="0" fontId="0" fillId="0" borderId="0" xfId="0"/>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vertical="center"/>
    </xf>
    <xf numFmtId="0" fontId="6" fillId="0" borderId="0" xfId="0" applyFont="1" applyAlignment="1">
      <alignment horizontal="center" vertical="center"/>
    </xf>
    <xf numFmtId="0" fontId="7" fillId="6" borderId="1" xfId="0" applyFont="1" applyFill="1" applyBorder="1" applyAlignment="1">
      <alignment horizontal="center" vertical="center" wrapText="1"/>
    </xf>
    <xf numFmtId="49" fontId="7" fillId="5" borderId="1" xfId="0" applyNumberFormat="1" applyFont="1" applyFill="1" applyBorder="1" applyAlignment="1">
      <alignment horizontal="center" vertical="center" wrapText="1"/>
    </xf>
    <xf numFmtId="49" fontId="7" fillId="6" borderId="1" xfId="0" applyNumberFormat="1" applyFont="1" applyFill="1" applyBorder="1" applyAlignment="1">
      <alignment horizontal="center" vertical="center" wrapText="1"/>
    </xf>
    <xf numFmtId="0" fontId="7" fillId="6" borderId="9" xfId="0" applyFont="1" applyFill="1" applyBorder="1" applyAlignment="1">
      <alignment horizontal="center" vertical="center" wrapText="1"/>
    </xf>
    <xf numFmtId="49" fontId="1" fillId="3" borderId="10" xfId="0" applyNumberFormat="1" applyFont="1" applyFill="1" applyBorder="1" applyAlignment="1">
      <alignment horizontal="center" vertical="center"/>
    </xf>
    <xf numFmtId="49" fontId="1" fillId="3" borderId="1" xfId="0" applyNumberFormat="1" applyFont="1" applyFill="1" applyBorder="1" applyAlignment="1">
      <alignment horizontal="center" vertical="center"/>
    </xf>
    <xf numFmtId="0" fontId="2" fillId="9" borderId="9" xfId="0" applyFont="1" applyFill="1" applyBorder="1" applyAlignment="1">
      <alignment horizontal="center" vertical="center"/>
    </xf>
    <xf numFmtId="0" fontId="2" fillId="9" borderId="12" xfId="0" applyFont="1" applyFill="1" applyBorder="1" applyAlignment="1">
      <alignment horizontal="center" vertical="center"/>
    </xf>
    <xf numFmtId="0" fontId="2" fillId="9" borderId="13" xfId="0" applyFont="1" applyFill="1" applyBorder="1" applyAlignment="1">
      <alignment horizontal="center" vertical="center"/>
    </xf>
    <xf numFmtId="0" fontId="9" fillId="0" borderId="0" xfId="0" applyFont="1" applyAlignment="1">
      <alignment vertical="center"/>
    </xf>
    <xf numFmtId="49" fontId="1" fillId="3" borderId="12" xfId="0" applyNumberFormat="1" applyFont="1" applyFill="1" applyBorder="1" applyAlignment="1">
      <alignment horizontal="center" vertical="center"/>
    </xf>
    <xf numFmtId="0" fontId="13" fillId="0" borderId="1" xfId="0" applyFont="1" applyBorder="1" applyAlignment="1">
      <alignment horizontal="center" vertical="center" wrapText="1"/>
    </xf>
    <xf numFmtId="0" fontId="13" fillId="0" borderId="0" xfId="0" applyFont="1" applyAlignment="1">
      <alignment horizontal="center" vertical="center" wrapText="1"/>
    </xf>
    <xf numFmtId="0" fontId="13" fillId="0" borderId="1" xfId="0" applyFont="1" applyBorder="1" applyAlignment="1">
      <alignment vertical="center" wrapText="1"/>
    </xf>
    <xf numFmtId="0" fontId="13" fillId="0" borderId="6" xfId="0" applyFont="1" applyBorder="1" applyAlignment="1">
      <alignment horizontal="center" vertical="center" wrapText="1"/>
    </xf>
    <xf numFmtId="0" fontId="12" fillId="0" borderId="0" xfId="0" applyFont="1" applyAlignment="1">
      <alignment horizontal="center" vertical="center" textRotation="90" wrapText="1"/>
    </xf>
    <xf numFmtId="0" fontId="12" fillId="0" borderId="0" xfId="0" applyFont="1" applyAlignment="1">
      <alignment horizontal="center" vertical="center" wrapText="1"/>
    </xf>
    <xf numFmtId="0" fontId="14" fillId="0" borderId="0" xfId="0" applyFont="1" applyAlignment="1">
      <alignment horizontal="center" vertical="center" wrapText="1"/>
    </xf>
    <xf numFmtId="0" fontId="13" fillId="2"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7" fillId="0" borderId="0" xfId="0" applyFont="1" applyAlignment="1">
      <alignment horizontal="center" vertical="center" wrapText="1"/>
    </xf>
    <xf numFmtId="49" fontId="17" fillId="2" borderId="1" xfId="0" applyNumberFormat="1" applyFont="1" applyFill="1" applyBorder="1" applyAlignment="1">
      <alignment horizontal="center" vertical="center" wrapText="1"/>
    </xf>
    <xf numFmtId="0" fontId="11"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7" fillId="7" borderId="1" xfId="0" applyFont="1" applyFill="1" applyBorder="1" applyAlignment="1">
      <alignment horizontal="center" vertical="center" wrapText="1"/>
    </xf>
    <xf numFmtId="0" fontId="1" fillId="2" borderId="1" xfId="0" applyFont="1" applyFill="1" applyBorder="1" applyAlignment="1">
      <alignment horizontal="center" vertical="center"/>
    </xf>
    <xf numFmtId="49" fontId="10" fillId="7" borderId="1" xfId="0" applyNumberFormat="1" applyFont="1" applyFill="1" applyBorder="1" applyAlignment="1">
      <alignment horizontal="center" vertical="center" wrapText="1"/>
    </xf>
    <xf numFmtId="0" fontId="2" fillId="7" borderId="1" xfId="0" applyFont="1" applyFill="1" applyBorder="1" applyAlignment="1">
      <alignment horizontal="center" vertical="center"/>
    </xf>
    <xf numFmtId="0" fontId="19" fillId="10" borderId="1" xfId="0" applyFont="1" applyFill="1" applyBorder="1" applyAlignment="1">
      <alignment horizontal="left" vertical="center" wrapText="1"/>
    </xf>
    <xf numFmtId="49" fontId="7" fillId="7" borderId="1" xfId="0" applyNumberFormat="1" applyFont="1" applyFill="1" applyBorder="1" applyAlignment="1">
      <alignment horizontal="center" vertical="center" wrapText="1"/>
    </xf>
    <xf numFmtId="0" fontId="21" fillId="0" borderId="0" xfId="0" applyFont="1" applyAlignment="1">
      <alignment vertical="center"/>
    </xf>
    <xf numFmtId="49" fontId="8" fillId="2" borderId="1" xfId="0" applyNumberFormat="1" applyFont="1" applyFill="1" applyBorder="1" applyAlignment="1">
      <alignment horizontal="center" vertical="center" wrapText="1"/>
    </xf>
    <xf numFmtId="0" fontId="24" fillId="3" borderId="1" xfId="0" applyFont="1" applyFill="1" applyBorder="1" applyAlignment="1">
      <alignment horizontal="left" vertical="center" wrapText="1"/>
    </xf>
    <xf numFmtId="0" fontId="24" fillId="3" borderId="1" xfId="0" applyFont="1" applyFill="1" applyBorder="1" applyAlignment="1">
      <alignment vertical="center" wrapText="1"/>
    </xf>
    <xf numFmtId="0" fontId="7" fillId="8"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9" borderId="1" xfId="0" applyFont="1" applyFill="1" applyBorder="1" applyAlignment="1">
      <alignment horizontal="center" vertical="center"/>
    </xf>
    <xf numFmtId="0" fontId="3"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vertical="center"/>
    </xf>
    <xf numFmtId="49" fontId="2" fillId="0" borderId="0" xfId="0" applyNumberFormat="1" applyFont="1" applyAlignment="1">
      <alignment horizontal="center" vertical="center"/>
    </xf>
    <xf numFmtId="0" fontId="2" fillId="2" borderId="1" xfId="0" applyFont="1" applyFill="1" applyBorder="1" applyAlignment="1">
      <alignment horizontal="center" vertical="center" wrapText="1"/>
    </xf>
    <xf numFmtId="0" fontId="26" fillId="0" borderId="0" xfId="0" applyFont="1" applyAlignment="1">
      <alignment horizontal="center" vertical="center"/>
    </xf>
    <xf numFmtId="0" fontId="26" fillId="2" borderId="1"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49" fontId="17" fillId="5" borderId="1" xfId="0" applyNumberFormat="1" applyFont="1" applyFill="1" applyBorder="1" applyAlignment="1">
      <alignment horizontal="center" vertical="center" wrapText="1"/>
    </xf>
    <xf numFmtId="49" fontId="17" fillId="6" borderId="1" xfId="0" applyNumberFormat="1" applyFont="1" applyFill="1" applyBorder="1" applyAlignment="1">
      <alignment horizontal="center" vertical="center" wrapText="1"/>
    </xf>
    <xf numFmtId="16" fontId="28" fillId="3" borderId="1" xfId="0" quotePrefix="1" applyNumberFormat="1" applyFont="1" applyFill="1" applyBorder="1" applyAlignment="1">
      <alignment horizontal="center" vertical="center" wrapText="1"/>
    </xf>
    <xf numFmtId="164" fontId="2" fillId="0" borderId="0" xfId="0" applyNumberFormat="1" applyFont="1" applyAlignment="1">
      <alignment horizontal="center" vertical="center"/>
    </xf>
    <xf numFmtId="0" fontId="20" fillId="10" borderId="1" xfId="0" applyFont="1" applyFill="1" applyBorder="1" applyAlignment="1">
      <alignment vertical="center" wrapText="1"/>
    </xf>
    <xf numFmtId="0" fontId="27" fillId="10" borderId="1" xfId="0" applyFont="1" applyFill="1" applyBorder="1" applyAlignment="1">
      <alignment horizontal="center" vertical="center" wrapText="1"/>
    </xf>
    <xf numFmtId="0" fontId="5" fillId="0" borderId="0" xfId="0" applyFont="1" applyAlignment="1">
      <alignment vertical="center" textRotation="90" wrapText="1"/>
    </xf>
    <xf numFmtId="0" fontId="9" fillId="0" borderId="0" xfId="0" applyFont="1" applyAlignment="1">
      <alignment horizontal="center" vertical="center" textRotation="90" wrapText="1"/>
    </xf>
    <xf numFmtId="0" fontId="9" fillId="0" borderId="0" xfId="0" applyFont="1" applyAlignment="1">
      <alignment vertical="center" textRotation="90" wrapText="1"/>
    </xf>
    <xf numFmtId="0" fontId="20" fillId="10"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49" fontId="17" fillId="2" borderId="10" xfId="0" applyNumberFormat="1" applyFont="1" applyFill="1" applyBorder="1" applyAlignment="1">
      <alignment horizontal="center" vertical="center" wrapText="1"/>
    </xf>
    <xf numFmtId="49" fontId="17" fillId="6" borderId="9" xfId="0" applyNumberFormat="1" applyFont="1" applyFill="1" applyBorder="1" applyAlignment="1">
      <alignment horizontal="center" vertical="center" wrapText="1"/>
    </xf>
    <xf numFmtId="49" fontId="10" fillId="7" borderId="10" xfId="0" applyNumberFormat="1" applyFont="1" applyFill="1" applyBorder="1" applyAlignment="1">
      <alignment horizontal="center" vertical="center" wrapText="1"/>
    </xf>
    <xf numFmtId="0" fontId="1" fillId="2" borderId="10" xfId="0" applyFont="1" applyFill="1" applyBorder="1" applyAlignment="1">
      <alignment horizontal="center" vertical="center"/>
    </xf>
    <xf numFmtId="49" fontId="23" fillId="7" borderId="10" xfId="0" applyNumberFormat="1" applyFont="1" applyFill="1" applyBorder="1" applyAlignment="1">
      <alignment horizontal="center" vertical="center" wrapText="1"/>
    </xf>
    <xf numFmtId="0" fontId="7" fillId="7" borderId="9" xfId="0" applyFont="1" applyFill="1" applyBorder="1" applyAlignment="1">
      <alignment horizontal="center" vertical="center" wrapText="1"/>
    </xf>
    <xf numFmtId="0" fontId="2" fillId="7" borderId="10" xfId="0" applyFont="1" applyFill="1" applyBorder="1" applyAlignment="1">
      <alignment horizontal="center" vertical="center"/>
    </xf>
    <xf numFmtId="0" fontId="1" fillId="3" borderId="10" xfId="0" applyFont="1" applyFill="1" applyBorder="1" applyAlignment="1">
      <alignment horizontal="center" vertical="center" wrapText="1"/>
    </xf>
    <xf numFmtId="0" fontId="7" fillId="9" borderId="9" xfId="0" applyFont="1" applyFill="1" applyBorder="1" applyAlignment="1">
      <alignment horizontal="center" vertical="center" wrapText="1"/>
    </xf>
    <xf numFmtId="49" fontId="1" fillId="3" borderId="11" xfId="0" applyNumberFormat="1" applyFont="1" applyFill="1" applyBorder="1" applyAlignment="1">
      <alignment horizontal="center" vertical="center"/>
    </xf>
    <xf numFmtId="0" fontId="7" fillId="8" borderId="12" xfId="0" applyFont="1" applyFill="1" applyBorder="1" applyAlignment="1">
      <alignment horizontal="center" vertical="center" wrapText="1"/>
    </xf>
    <xf numFmtId="0" fontId="7" fillId="7" borderId="10" xfId="0" applyFont="1" applyFill="1" applyBorder="1" applyAlignment="1">
      <alignment horizontal="center" vertical="center" wrapText="1"/>
    </xf>
    <xf numFmtId="49" fontId="7" fillId="7" borderId="10" xfId="0" applyNumberFormat="1"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7" fillId="8" borderId="13" xfId="0" applyFont="1" applyFill="1" applyBorder="1" applyAlignment="1">
      <alignment horizontal="center" vertical="center" wrapText="1"/>
    </xf>
    <xf numFmtId="164" fontId="20" fillId="10" borderId="5" xfId="0" applyNumberFormat="1" applyFont="1" applyFill="1" applyBorder="1" applyAlignment="1">
      <alignment horizontal="center" vertical="center" wrapText="1"/>
    </xf>
    <xf numFmtId="164" fontId="2" fillId="2" borderId="5" xfId="0" applyNumberFormat="1" applyFont="1" applyFill="1" applyBorder="1" applyAlignment="1">
      <alignment horizontal="center" vertical="center" wrapText="1"/>
    </xf>
    <xf numFmtId="164" fontId="24" fillId="3" borderId="5" xfId="0" applyNumberFormat="1"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14" borderId="1" xfId="0" applyFont="1" applyFill="1" applyBorder="1" applyAlignment="1">
      <alignment horizontal="center" vertical="center" wrapText="1"/>
    </xf>
    <xf numFmtId="0" fontId="12" fillId="15" borderId="1" xfId="0" applyFont="1" applyFill="1" applyBorder="1" applyAlignment="1">
      <alignment horizontal="center" vertical="center" wrapText="1"/>
    </xf>
    <xf numFmtId="0" fontId="12" fillId="15" borderId="5"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0" fillId="10" borderId="17" xfId="0" applyFont="1" applyFill="1" applyBorder="1" applyAlignment="1">
      <alignment horizontal="center" vertical="center" wrapText="1"/>
    </xf>
    <xf numFmtId="0" fontId="7" fillId="0" borderId="0" xfId="0" applyFont="1" applyAlignment="1">
      <alignment vertical="center" wrapText="1"/>
    </xf>
    <xf numFmtId="0" fontId="43" fillId="0" borderId="0" xfId="2"/>
    <xf numFmtId="0" fontId="46" fillId="0" borderId="0" xfId="2" applyFont="1"/>
    <xf numFmtId="0" fontId="43" fillId="24" borderId="25" xfId="2" applyFill="1" applyBorder="1" applyAlignment="1">
      <alignment horizontal="center"/>
    </xf>
    <xf numFmtId="0" fontId="43" fillId="0" borderId="14" xfId="2" applyBorder="1"/>
    <xf numFmtId="0" fontId="48" fillId="0" borderId="0" xfId="2" applyFont="1"/>
    <xf numFmtId="0" fontId="49" fillId="25" borderId="40" xfId="2" applyFont="1" applyFill="1" applyBorder="1" applyAlignment="1" applyProtection="1">
      <alignment horizontal="center"/>
      <protection locked="0"/>
    </xf>
    <xf numFmtId="0" fontId="49" fillId="25" borderId="41" xfId="2" applyFont="1" applyFill="1" applyBorder="1" applyAlignment="1" applyProtection="1">
      <alignment horizontal="center"/>
      <protection locked="0"/>
    </xf>
    <xf numFmtId="0" fontId="49" fillId="25" borderId="42" xfId="2" applyFont="1" applyFill="1" applyBorder="1" applyAlignment="1" applyProtection="1">
      <alignment horizontal="center"/>
      <protection locked="0"/>
    </xf>
    <xf numFmtId="0" fontId="43" fillId="0" borderId="43" xfId="2" applyBorder="1" applyAlignment="1">
      <alignment horizontal="center"/>
    </xf>
    <xf numFmtId="0" fontId="43" fillId="0" borderId="0" xfId="2" applyAlignment="1">
      <alignment horizontal="center"/>
    </xf>
    <xf numFmtId="0" fontId="49" fillId="25" borderId="44" xfId="2" applyFont="1" applyFill="1" applyBorder="1" applyAlignment="1" applyProtection="1">
      <alignment horizontal="center"/>
      <protection locked="0"/>
    </xf>
    <xf numFmtId="0" fontId="49" fillId="25" borderId="45" xfId="2" applyFont="1" applyFill="1" applyBorder="1" applyAlignment="1" applyProtection="1">
      <alignment horizontal="center"/>
      <protection locked="0"/>
    </xf>
    <xf numFmtId="0" fontId="49" fillId="25" borderId="46" xfId="2" applyFont="1" applyFill="1" applyBorder="1" applyAlignment="1" applyProtection="1">
      <alignment horizontal="center"/>
      <protection locked="0"/>
    </xf>
    <xf numFmtId="0" fontId="43" fillId="0" borderId="47" xfId="2" applyBorder="1" applyAlignment="1">
      <alignment horizontal="center"/>
    </xf>
    <xf numFmtId="0" fontId="49" fillId="25" borderId="48" xfId="2" applyFont="1" applyFill="1" applyBorder="1" applyAlignment="1" applyProtection="1">
      <alignment horizontal="center"/>
      <protection locked="0"/>
    </xf>
    <xf numFmtId="0" fontId="49" fillId="25" borderId="49" xfId="2" applyFont="1" applyFill="1" applyBorder="1" applyAlignment="1" applyProtection="1">
      <alignment horizontal="center"/>
      <protection locked="0"/>
    </xf>
    <xf numFmtId="0" fontId="49" fillId="25" borderId="50" xfId="2" applyFont="1" applyFill="1" applyBorder="1" applyAlignment="1" applyProtection="1">
      <alignment horizontal="center"/>
      <protection locked="0"/>
    </xf>
    <xf numFmtId="166" fontId="43" fillId="25" borderId="25" xfId="2" applyNumberFormat="1" applyFill="1" applyBorder="1" applyAlignment="1">
      <alignment horizontal="center"/>
    </xf>
    <xf numFmtId="0" fontId="49" fillId="26" borderId="40" xfId="2" applyFont="1" applyFill="1" applyBorder="1" applyAlignment="1" applyProtection="1">
      <alignment horizontal="center"/>
      <protection locked="0"/>
    </xf>
    <xf numFmtId="0" fontId="49" fillId="26" borderId="41" xfId="2" applyFont="1" applyFill="1" applyBorder="1" applyAlignment="1" applyProtection="1">
      <alignment horizontal="center"/>
      <protection locked="0"/>
    </xf>
    <xf numFmtId="0" fontId="49" fillId="26" borderId="42" xfId="2" applyFont="1" applyFill="1" applyBorder="1" applyAlignment="1" applyProtection="1">
      <alignment horizontal="center"/>
      <protection locked="0"/>
    </xf>
    <xf numFmtId="0" fontId="49" fillId="26" borderId="44" xfId="2" applyFont="1" applyFill="1" applyBorder="1" applyAlignment="1" applyProtection="1">
      <alignment horizontal="center"/>
      <protection locked="0"/>
    </xf>
    <xf numFmtId="0" fontId="49" fillId="26" borderId="45" xfId="2" applyFont="1" applyFill="1" applyBorder="1" applyAlignment="1" applyProtection="1">
      <alignment horizontal="center"/>
      <protection locked="0"/>
    </xf>
    <xf numFmtId="0" fontId="49" fillId="26" borderId="46" xfId="2" applyFont="1" applyFill="1" applyBorder="1" applyAlignment="1" applyProtection="1">
      <alignment horizontal="center"/>
      <protection locked="0"/>
    </xf>
    <xf numFmtId="0" fontId="49" fillId="26" borderId="48" xfId="2" applyFont="1" applyFill="1" applyBorder="1" applyAlignment="1" applyProtection="1">
      <alignment horizontal="center"/>
      <protection locked="0"/>
    </xf>
    <xf numFmtId="0" fontId="49" fillId="26" borderId="49" xfId="2" applyFont="1" applyFill="1" applyBorder="1" applyAlignment="1" applyProtection="1">
      <alignment horizontal="center"/>
      <protection locked="0"/>
    </xf>
    <xf numFmtId="0" fontId="49" fillId="26" borderId="50" xfId="2" applyFont="1" applyFill="1" applyBorder="1" applyAlignment="1" applyProtection="1">
      <alignment horizontal="center"/>
      <protection locked="0"/>
    </xf>
    <xf numFmtId="166" fontId="43" fillId="26" borderId="25" xfId="2" applyNumberFormat="1" applyFill="1" applyBorder="1" applyAlignment="1">
      <alignment horizontal="center"/>
    </xf>
    <xf numFmtId="0" fontId="49" fillId="19" borderId="40" xfId="2" applyFont="1" applyFill="1" applyBorder="1" applyAlignment="1" applyProtection="1">
      <alignment horizontal="center"/>
      <protection locked="0"/>
    </xf>
    <xf numFmtId="0" fontId="49" fillId="19" borderId="41" xfId="2" applyFont="1" applyFill="1" applyBorder="1" applyAlignment="1" applyProtection="1">
      <alignment horizontal="center"/>
      <protection locked="0"/>
    </xf>
    <xf numFmtId="0" fontId="49" fillId="19" borderId="42" xfId="2" applyFont="1" applyFill="1" applyBorder="1" applyAlignment="1" applyProtection="1">
      <alignment horizontal="center"/>
      <protection locked="0"/>
    </xf>
    <xf numFmtId="0" fontId="49" fillId="19" borderId="44" xfId="2" applyFont="1" applyFill="1" applyBorder="1" applyAlignment="1" applyProtection="1">
      <alignment horizontal="center"/>
      <protection locked="0"/>
    </xf>
    <xf numFmtId="0" fontId="49" fillId="19" borderId="45" xfId="2" applyFont="1" applyFill="1" applyBorder="1" applyAlignment="1" applyProtection="1">
      <alignment horizontal="center"/>
      <protection locked="0"/>
    </xf>
    <xf numFmtId="0" fontId="49" fillId="19" borderId="46" xfId="2" applyFont="1" applyFill="1" applyBorder="1" applyAlignment="1" applyProtection="1">
      <alignment horizontal="center"/>
      <protection locked="0"/>
    </xf>
    <xf numFmtId="0" fontId="49" fillId="19" borderId="48" xfId="2" applyFont="1" applyFill="1" applyBorder="1" applyAlignment="1" applyProtection="1">
      <alignment horizontal="center"/>
      <protection locked="0"/>
    </xf>
    <xf numFmtId="0" fontId="49" fillId="19" borderId="49" xfId="2" applyFont="1" applyFill="1" applyBorder="1" applyAlignment="1" applyProtection="1">
      <alignment horizontal="center"/>
      <protection locked="0"/>
    </xf>
    <xf numFmtId="0" fontId="49" fillId="19" borderId="50" xfId="2" applyFont="1" applyFill="1" applyBorder="1" applyAlignment="1" applyProtection="1">
      <alignment horizontal="center"/>
      <protection locked="0"/>
    </xf>
    <xf numFmtId="166" fontId="43" fillId="19" borderId="25" xfId="2" applyNumberFormat="1" applyFill="1" applyBorder="1" applyAlignment="1">
      <alignment horizontal="center"/>
    </xf>
    <xf numFmtId="0" fontId="48" fillId="0" borderId="14" xfId="2" applyFont="1" applyBorder="1"/>
    <xf numFmtId="0" fontId="50" fillId="27" borderId="40" xfId="2" applyFont="1" applyFill="1" applyBorder="1" applyAlignment="1" applyProtection="1">
      <alignment horizontal="center"/>
      <protection locked="0"/>
    </xf>
    <xf numFmtId="0" fontId="50" fillId="27" borderId="41" xfId="2" applyFont="1" applyFill="1" applyBorder="1" applyAlignment="1" applyProtection="1">
      <alignment horizontal="center"/>
      <protection locked="0"/>
    </xf>
    <xf numFmtId="0" fontId="50" fillId="27" borderId="42" xfId="2" applyFont="1" applyFill="1" applyBorder="1" applyAlignment="1" applyProtection="1">
      <alignment horizontal="center"/>
      <protection locked="0"/>
    </xf>
    <xf numFmtId="0" fontId="48" fillId="0" borderId="43" xfId="2" applyFont="1" applyBorder="1" applyAlignment="1">
      <alignment horizontal="center"/>
    </xf>
    <xf numFmtId="0" fontId="50" fillId="27" borderId="44" xfId="2" applyFont="1" applyFill="1" applyBorder="1" applyAlignment="1" applyProtection="1">
      <alignment horizontal="center"/>
      <protection locked="0"/>
    </xf>
    <xf numFmtId="0" fontId="50" fillId="27" borderId="45" xfId="2" applyFont="1" applyFill="1" applyBorder="1" applyAlignment="1" applyProtection="1">
      <alignment horizontal="center"/>
      <protection locked="0"/>
    </xf>
    <xf numFmtId="0" fontId="50" fillId="27" borderId="46" xfId="2" applyFont="1" applyFill="1" applyBorder="1" applyAlignment="1" applyProtection="1">
      <alignment horizontal="center"/>
      <protection locked="0"/>
    </xf>
    <xf numFmtId="0" fontId="48" fillId="0" borderId="47" xfId="2" applyFont="1" applyBorder="1" applyAlignment="1">
      <alignment horizontal="center"/>
    </xf>
    <xf numFmtId="0" fontId="50" fillId="27" borderId="48" xfId="2" applyFont="1" applyFill="1" applyBorder="1" applyAlignment="1" applyProtection="1">
      <alignment horizontal="center"/>
      <protection locked="0"/>
    </xf>
    <xf numFmtId="0" fontId="50" fillId="27" borderId="49" xfId="2" applyFont="1" applyFill="1" applyBorder="1" applyAlignment="1" applyProtection="1">
      <alignment horizontal="center"/>
      <protection locked="0"/>
    </xf>
    <xf numFmtId="0" fontId="50" fillId="27" borderId="50" xfId="2" applyFont="1" applyFill="1" applyBorder="1" applyAlignment="1" applyProtection="1">
      <alignment horizontal="center"/>
      <protection locked="0"/>
    </xf>
    <xf numFmtId="166" fontId="48" fillId="27" borderId="25" xfId="2" applyNumberFormat="1" applyFont="1" applyFill="1" applyBorder="1" applyAlignment="1">
      <alignment horizontal="center"/>
    </xf>
    <xf numFmtId="0" fontId="50" fillId="28" borderId="40" xfId="2" applyFont="1" applyFill="1" applyBorder="1" applyAlignment="1" applyProtection="1">
      <alignment horizontal="center"/>
      <protection locked="0"/>
    </xf>
    <xf numFmtId="0" fontId="50" fillId="28" borderId="41" xfId="2" applyFont="1" applyFill="1" applyBorder="1" applyAlignment="1" applyProtection="1">
      <alignment horizontal="center"/>
      <protection locked="0"/>
    </xf>
    <xf numFmtId="0" fontId="50" fillId="28" borderId="42" xfId="2" applyFont="1" applyFill="1" applyBorder="1" applyAlignment="1" applyProtection="1">
      <alignment horizontal="center"/>
      <protection locked="0"/>
    </xf>
    <xf numFmtId="0" fontId="50" fillId="28" borderId="44" xfId="2" applyFont="1" applyFill="1" applyBorder="1" applyAlignment="1" applyProtection="1">
      <alignment horizontal="center"/>
      <protection locked="0"/>
    </xf>
    <xf numFmtId="0" fontId="50" fillId="28" borderId="45" xfId="2" applyFont="1" applyFill="1" applyBorder="1" applyAlignment="1" applyProtection="1">
      <alignment horizontal="center"/>
      <protection locked="0"/>
    </xf>
    <xf numFmtId="0" fontId="50" fillId="28" borderId="46" xfId="2" applyFont="1" applyFill="1" applyBorder="1" applyAlignment="1" applyProtection="1">
      <alignment horizontal="center"/>
      <protection locked="0"/>
    </xf>
    <xf numFmtId="0" fontId="50" fillId="28" borderId="48" xfId="2" applyFont="1" applyFill="1" applyBorder="1" applyAlignment="1" applyProtection="1">
      <alignment horizontal="center"/>
      <protection locked="0"/>
    </xf>
    <xf numFmtId="0" fontId="50" fillId="28" borderId="49" xfId="2" applyFont="1" applyFill="1" applyBorder="1" applyAlignment="1" applyProtection="1">
      <alignment horizontal="center"/>
      <protection locked="0"/>
    </xf>
    <xf numFmtId="0" fontId="50" fillId="28" borderId="50" xfId="2" applyFont="1" applyFill="1" applyBorder="1" applyAlignment="1" applyProtection="1">
      <alignment horizontal="center"/>
      <protection locked="0"/>
    </xf>
    <xf numFmtId="166" fontId="48" fillId="28" borderId="25" xfId="2" applyNumberFormat="1" applyFont="1" applyFill="1" applyBorder="1" applyAlignment="1">
      <alignment horizontal="center"/>
    </xf>
    <xf numFmtId="0" fontId="50" fillId="29" borderId="40" xfId="2" applyFont="1" applyFill="1" applyBorder="1" applyAlignment="1" applyProtection="1">
      <alignment horizontal="center"/>
      <protection locked="0"/>
    </xf>
    <xf numFmtId="0" fontId="50" fillId="29" borderId="41" xfId="2" applyFont="1" applyFill="1" applyBorder="1" applyAlignment="1" applyProtection="1">
      <alignment horizontal="center"/>
      <protection locked="0"/>
    </xf>
    <xf numFmtId="0" fontId="50" fillId="29" borderId="42" xfId="2" applyFont="1" applyFill="1" applyBorder="1" applyAlignment="1" applyProtection="1">
      <alignment horizontal="center"/>
      <protection locked="0"/>
    </xf>
    <xf numFmtId="0" fontId="50" fillId="29" borderId="44" xfId="2" applyFont="1" applyFill="1" applyBorder="1" applyAlignment="1" applyProtection="1">
      <alignment horizontal="center"/>
      <protection locked="0"/>
    </xf>
    <xf numFmtId="0" fontId="50" fillId="29" borderId="45" xfId="2" applyFont="1" applyFill="1" applyBorder="1" applyAlignment="1" applyProtection="1">
      <alignment horizontal="center"/>
      <protection locked="0"/>
    </xf>
    <xf numFmtId="0" fontId="50" fillId="29" borderId="46" xfId="2" applyFont="1" applyFill="1" applyBorder="1" applyAlignment="1" applyProtection="1">
      <alignment horizontal="center"/>
      <protection locked="0"/>
    </xf>
    <xf numFmtId="0" fontId="50" fillId="29" borderId="48" xfId="2" applyFont="1" applyFill="1" applyBorder="1" applyAlignment="1" applyProtection="1">
      <alignment horizontal="center"/>
      <protection locked="0"/>
    </xf>
    <xf numFmtId="0" fontId="50" fillId="29" borderId="49" xfId="2" applyFont="1" applyFill="1" applyBorder="1" applyAlignment="1" applyProtection="1">
      <alignment horizontal="center"/>
      <protection locked="0"/>
    </xf>
    <xf numFmtId="0" fontId="50" fillId="29" borderId="50" xfId="2" applyFont="1" applyFill="1" applyBorder="1" applyAlignment="1" applyProtection="1">
      <alignment horizontal="center"/>
      <protection locked="0"/>
    </xf>
    <xf numFmtId="166" fontId="48" fillId="29" borderId="25" xfId="2" applyNumberFormat="1" applyFont="1" applyFill="1" applyBorder="1" applyAlignment="1">
      <alignment horizontal="center"/>
    </xf>
    <xf numFmtId="0" fontId="43" fillId="24" borderId="0" xfId="2" applyFill="1"/>
    <xf numFmtId="166" fontId="43" fillId="24" borderId="25" xfId="2" applyNumberFormat="1" applyFill="1" applyBorder="1" applyAlignment="1">
      <alignment horizontal="center" vertical="center"/>
    </xf>
    <xf numFmtId="0" fontId="51" fillId="0" borderId="0" xfId="2" applyFont="1" applyAlignment="1">
      <alignment horizontal="left"/>
    </xf>
    <xf numFmtId="0" fontId="43" fillId="24" borderId="0" xfId="2" applyFill="1" applyAlignment="1">
      <alignment horizontal="center"/>
    </xf>
    <xf numFmtId="0" fontId="54" fillId="0" borderId="0" xfId="2" applyFont="1"/>
    <xf numFmtId="0" fontId="44" fillId="0" borderId="0" xfId="3" applyFont="1" applyAlignment="1">
      <alignment vertical="center"/>
    </xf>
    <xf numFmtId="0" fontId="48" fillId="0" borderId="0" xfId="3" applyFont="1"/>
    <xf numFmtId="0" fontId="56" fillId="0" borderId="0" xfId="3" applyFont="1"/>
    <xf numFmtId="0" fontId="56" fillId="0" borderId="0" xfId="3" applyFont="1" applyAlignment="1">
      <alignment horizontal="left"/>
    </xf>
    <xf numFmtId="0" fontId="36" fillId="16" borderId="2" xfId="3" applyFont="1" applyFill="1" applyBorder="1" applyAlignment="1">
      <alignment vertical="center"/>
    </xf>
    <xf numFmtId="0" fontId="36" fillId="16" borderId="20" xfId="3" applyFont="1" applyFill="1" applyBorder="1" applyAlignment="1">
      <alignment horizontal="center" vertical="center"/>
    </xf>
    <xf numFmtId="0" fontId="36" fillId="16" borderId="20" xfId="3" applyFont="1" applyFill="1" applyBorder="1" applyAlignment="1">
      <alignment vertical="center"/>
    </xf>
    <xf numFmtId="0" fontId="36" fillId="16" borderId="21" xfId="3" applyFont="1" applyFill="1" applyBorder="1" applyAlignment="1">
      <alignment horizontal="center" vertical="center"/>
    </xf>
    <xf numFmtId="0" fontId="34" fillId="15" borderId="2" xfId="3" applyFont="1" applyFill="1" applyBorder="1" applyAlignment="1">
      <alignment vertical="center" wrapText="1"/>
    </xf>
    <xf numFmtId="0" fontId="34" fillId="15" borderId="21" xfId="3" applyFont="1" applyFill="1" applyBorder="1" applyAlignment="1">
      <alignment horizontal="center" vertical="center" wrapText="1"/>
    </xf>
    <xf numFmtId="0" fontId="38" fillId="17" borderId="2" xfId="3" applyFont="1" applyFill="1" applyBorder="1" applyAlignment="1">
      <alignment vertical="center" wrapText="1"/>
    </xf>
    <xf numFmtId="0" fontId="34" fillId="17" borderId="21" xfId="3" applyFont="1" applyFill="1" applyBorder="1" applyAlignment="1">
      <alignment horizontal="center" vertical="center" wrapText="1"/>
    </xf>
    <xf numFmtId="0" fontId="34" fillId="4" borderId="2" xfId="3" applyFont="1" applyFill="1" applyBorder="1" applyAlignment="1">
      <alignment horizontal="left" vertical="center" wrapText="1"/>
    </xf>
    <xf numFmtId="0" fontId="34" fillId="4" borderId="21" xfId="3" applyFont="1" applyFill="1" applyBorder="1" applyAlignment="1">
      <alignment horizontal="center" vertical="center" wrapText="1"/>
    </xf>
    <xf numFmtId="0" fontId="57" fillId="0" borderId="0" xfId="3" applyFont="1" applyAlignment="1">
      <alignment vertical="center"/>
    </xf>
    <xf numFmtId="0" fontId="56" fillId="0" borderId="0" xfId="3" applyFont="1" applyAlignment="1">
      <alignment horizontal="left" vertical="center"/>
    </xf>
    <xf numFmtId="0" fontId="43" fillId="15" borderId="1" xfId="3" applyFill="1" applyBorder="1" applyAlignment="1">
      <alignment vertical="center"/>
    </xf>
    <xf numFmtId="0" fontId="43" fillId="30" borderId="1" xfId="3" applyFill="1" applyBorder="1" applyAlignment="1" applyProtection="1">
      <alignment horizontal="center" vertical="center"/>
      <protection locked="0"/>
    </xf>
    <xf numFmtId="0" fontId="43" fillId="17" borderId="1" xfId="3" applyFill="1" applyBorder="1" applyAlignment="1">
      <alignment vertical="center"/>
    </xf>
    <xf numFmtId="0" fontId="39" fillId="4" borderId="1" xfId="3" applyFont="1" applyFill="1" applyBorder="1"/>
    <xf numFmtId="0" fontId="43" fillId="24" borderId="1" xfId="3" applyFill="1" applyBorder="1" applyAlignment="1">
      <alignment horizontal="center" vertical="center"/>
    </xf>
    <xf numFmtId="0" fontId="48" fillId="0" borderId="0" xfId="3" applyFont="1" applyAlignment="1">
      <alignment vertical="center"/>
    </xf>
    <xf numFmtId="0" fontId="56" fillId="0" borderId="0" xfId="3" applyFont="1" applyAlignment="1">
      <alignment vertical="center"/>
    </xf>
    <xf numFmtId="0" fontId="43" fillId="17" borderId="3" xfId="3" applyFill="1" applyBorder="1" applyAlignment="1">
      <alignment vertical="center"/>
    </xf>
    <xf numFmtId="0" fontId="43" fillId="17" borderId="22" xfId="3" applyFill="1" applyBorder="1" applyAlignment="1">
      <alignment horizontal="center" vertical="center"/>
    </xf>
    <xf numFmtId="0" fontId="47" fillId="15" borderId="23" xfId="3" applyFont="1" applyFill="1" applyBorder="1" applyAlignment="1">
      <alignment vertical="center" wrapText="1"/>
    </xf>
    <xf numFmtId="0" fontId="58" fillId="15" borderId="24" xfId="3" applyFont="1" applyFill="1" applyBorder="1" applyAlignment="1">
      <alignment horizontal="center" vertical="center"/>
    </xf>
    <xf numFmtId="0" fontId="47" fillId="17" borderId="23" xfId="3" applyFont="1" applyFill="1" applyBorder="1" applyAlignment="1">
      <alignment vertical="center" wrapText="1"/>
    </xf>
    <xf numFmtId="0" fontId="58" fillId="17" borderId="24" xfId="3" applyFont="1" applyFill="1" applyBorder="1" applyAlignment="1">
      <alignment horizontal="center" vertical="center"/>
    </xf>
    <xf numFmtId="0" fontId="47" fillId="4" borderId="23" xfId="3" applyFont="1" applyFill="1" applyBorder="1" applyAlignment="1">
      <alignment vertical="center" wrapText="1"/>
    </xf>
    <xf numFmtId="0" fontId="58" fillId="4" borderId="24" xfId="3" applyFont="1" applyFill="1" applyBorder="1" applyAlignment="1">
      <alignment horizontal="center" vertical="center"/>
    </xf>
    <xf numFmtId="0" fontId="58" fillId="15" borderId="4" xfId="3" applyFont="1" applyFill="1" applyBorder="1" applyAlignment="1">
      <alignment vertical="center"/>
    </xf>
    <xf numFmtId="9" fontId="58" fillId="15" borderId="19" xfId="3" applyNumberFormat="1" applyFont="1" applyFill="1" applyBorder="1" applyAlignment="1">
      <alignment horizontal="center" vertical="center"/>
    </xf>
    <xf numFmtId="0" fontId="47" fillId="17" borderId="4" xfId="3" applyFont="1" applyFill="1" applyBorder="1" applyAlignment="1">
      <alignment vertical="center"/>
    </xf>
    <xf numFmtId="9" fontId="58" fillId="17" borderId="19" xfId="3" applyNumberFormat="1" applyFont="1" applyFill="1" applyBorder="1" applyAlignment="1">
      <alignment horizontal="center" vertical="center"/>
    </xf>
    <xf numFmtId="0" fontId="58" fillId="4" borderId="4" xfId="3" applyFont="1" applyFill="1" applyBorder="1" applyAlignment="1">
      <alignment vertical="center"/>
    </xf>
    <xf numFmtId="9" fontId="58" fillId="4" borderId="22" xfId="3" applyNumberFormat="1" applyFont="1" applyFill="1" applyBorder="1" applyAlignment="1">
      <alignment horizontal="center" vertical="center"/>
    </xf>
    <xf numFmtId="0" fontId="59" fillId="16" borderId="4" xfId="3" applyFont="1" applyFill="1" applyBorder="1" applyAlignment="1">
      <alignment vertical="center"/>
    </xf>
    <xf numFmtId="0" fontId="40" fillId="16" borderId="18" xfId="3" applyFont="1" applyFill="1" applyBorder="1" applyAlignment="1">
      <alignment horizontal="center" vertical="center"/>
    </xf>
    <xf numFmtId="0" fontId="40" fillId="16" borderId="18" xfId="3" applyFont="1" applyFill="1" applyBorder="1" applyAlignment="1">
      <alignment vertical="center"/>
    </xf>
    <xf numFmtId="0" fontId="36" fillId="18" borderId="25" xfId="3" applyFont="1" applyFill="1" applyBorder="1" applyAlignment="1">
      <alignment horizontal="center" vertical="center"/>
    </xf>
    <xf numFmtId="0" fontId="43" fillId="0" borderId="0" xfId="3"/>
    <xf numFmtId="0" fontId="43" fillId="0" borderId="0" xfId="3" applyAlignment="1">
      <alignment horizontal="center" vertical="center"/>
    </xf>
    <xf numFmtId="0" fontId="35" fillId="19" borderId="5" xfId="3" applyFont="1" applyFill="1" applyBorder="1" applyAlignment="1">
      <alignment vertical="center"/>
    </xf>
    <xf numFmtId="0" fontId="40" fillId="19" borderId="26" xfId="3" applyFont="1" applyFill="1" applyBorder="1" applyAlignment="1">
      <alignment horizontal="center" vertical="center"/>
    </xf>
    <xf numFmtId="0" fontId="40" fillId="19" borderId="26" xfId="3" applyFont="1" applyFill="1" applyBorder="1" applyAlignment="1">
      <alignment vertical="center"/>
    </xf>
    <xf numFmtId="0" fontId="38" fillId="21" borderId="3" xfId="3" applyFont="1" applyFill="1" applyBorder="1" applyAlignment="1">
      <alignment vertical="center"/>
    </xf>
    <xf numFmtId="0" fontId="38" fillId="21" borderId="0" xfId="3" applyFont="1" applyFill="1" applyAlignment="1">
      <alignment horizontal="left" vertical="center"/>
    </xf>
    <xf numFmtId="0" fontId="38" fillId="21" borderId="0" xfId="3" applyFont="1" applyFill="1" applyAlignment="1">
      <alignment vertical="center"/>
    </xf>
    <xf numFmtId="0" fontId="38" fillId="21" borderId="0" xfId="3" applyFont="1" applyFill="1" applyAlignment="1">
      <alignment horizontal="center" vertical="center"/>
    </xf>
    <xf numFmtId="0" fontId="38" fillId="21" borderId="22" xfId="3" applyFont="1" applyFill="1" applyBorder="1" applyAlignment="1">
      <alignment horizontal="center" vertical="center"/>
    </xf>
    <xf numFmtId="0" fontId="39" fillId="21" borderId="27" xfId="3" applyFont="1" applyFill="1" applyBorder="1" applyAlignment="1">
      <alignment vertical="center"/>
    </xf>
    <xf numFmtId="0" fontId="39" fillId="21" borderId="28" xfId="3" applyFont="1" applyFill="1" applyBorder="1" applyAlignment="1">
      <alignment vertical="center"/>
    </xf>
    <xf numFmtId="9" fontId="39" fillId="21" borderId="28" xfId="3" applyNumberFormat="1" applyFont="1" applyFill="1" applyBorder="1" applyAlignment="1">
      <alignment vertical="center"/>
    </xf>
    <xf numFmtId="0" fontId="36" fillId="20" borderId="4" xfId="3" applyFont="1" applyFill="1" applyBorder="1" applyAlignment="1">
      <alignment horizontal="left" vertical="center"/>
    </xf>
    <xf numFmtId="0" fontId="36" fillId="20" borderId="18" xfId="3" applyFont="1" applyFill="1" applyBorder="1" applyAlignment="1">
      <alignment horizontal="left" vertical="center"/>
    </xf>
    <xf numFmtId="0" fontId="36" fillId="22" borderId="25" xfId="3" applyFont="1" applyFill="1" applyBorder="1" applyAlignment="1">
      <alignment horizontal="center" vertical="center"/>
    </xf>
    <xf numFmtId="0" fontId="35" fillId="23" borderId="29" xfId="3" applyFont="1" applyFill="1" applyBorder="1" applyAlignment="1">
      <alignment vertical="center"/>
    </xf>
    <xf numFmtId="0" fontId="35" fillId="23" borderId="30" xfId="3" applyFont="1" applyFill="1" applyBorder="1" applyAlignment="1">
      <alignment horizontal="center" vertical="center"/>
    </xf>
    <xf numFmtId="0" fontId="35" fillId="23" borderId="30" xfId="3" applyFont="1" applyFill="1" applyBorder="1" applyAlignment="1">
      <alignment vertical="center"/>
    </xf>
    <xf numFmtId="0" fontId="35" fillId="23" borderId="31" xfId="3" applyFont="1" applyFill="1" applyBorder="1" applyAlignment="1">
      <alignment horizontal="center" vertical="center"/>
    </xf>
    <xf numFmtId="0" fontId="39" fillId="24" borderId="0" xfId="3" applyFont="1" applyFill="1"/>
    <xf numFmtId="0" fontId="39" fillId="24" borderId="0" xfId="3" applyFont="1" applyFill="1" applyAlignment="1">
      <alignment horizontal="center" vertical="center"/>
    </xf>
    <xf numFmtId="0" fontId="38" fillId="23" borderId="32" xfId="3" applyFont="1" applyFill="1" applyBorder="1" applyAlignment="1">
      <alignment horizontal="center" vertical="center"/>
    </xf>
    <xf numFmtId="0" fontId="42" fillId="24" borderId="0" xfId="3" applyFont="1" applyFill="1" applyAlignment="1">
      <alignment vertical="center"/>
    </xf>
    <xf numFmtId="0" fontId="39" fillId="0" borderId="0" xfId="3" applyFont="1" applyAlignment="1">
      <alignment horizontal="center" vertical="center"/>
    </xf>
    <xf numFmtId="0" fontId="37" fillId="24" borderId="0" xfId="3" applyFont="1" applyFill="1"/>
    <xf numFmtId="0" fontId="12" fillId="15" borderId="1" xfId="0" applyFont="1" applyFill="1" applyBorder="1" applyAlignment="1">
      <alignment horizontal="center" vertical="center" textRotation="90" wrapText="1"/>
    </xf>
    <xf numFmtId="0" fontId="12" fillId="15" borderId="1" xfId="0" applyFont="1" applyFill="1" applyBorder="1" applyAlignment="1">
      <alignment horizontal="center" vertical="center" wrapText="1"/>
    </xf>
    <xf numFmtId="0" fontId="59" fillId="0" borderId="0" xfId="0" applyFont="1" applyAlignment="1">
      <alignment horizontal="center" vertical="center" wrapText="1"/>
    </xf>
    <xf numFmtId="0" fontId="36" fillId="2" borderId="1" xfId="0" applyFont="1" applyFill="1" applyBorder="1" applyAlignment="1">
      <alignment horizontal="center" vertical="center" wrapText="1"/>
    </xf>
    <xf numFmtId="0" fontId="36" fillId="2" borderId="1" xfId="0" applyFont="1" applyFill="1" applyBorder="1" applyAlignment="1">
      <alignment horizontal="left" vertical="center" wrapText="1"/>
    </xf>
    <xf numFmtId="165" fontId="36" fillId="2" borderId="1" xfId="0" applyNumberFormat="1" applyFont="1" applyFill="1" applyBorder="1" applyAlignment="1">
      <alignment horizontal="center" vertical="center" wrapText="1"/>
    </xf>
    <xf numFmtId="0" fontId="36" fillId="0" borderId="0" xfId="0" applyFont="1" applyAlignment="1">
      <alignment horizontal="center" vertical="center" wrapText="1"/>
    </xf>
    <xf numFmtId="0" fontId="59" fillId="0" borderId="1" xfId="0" applyFont="1" applyBorder="1" applyAlignment="1">
      <alignment horizontal="center" vertical="center" wrapText="1"/>
    </xf>
    <xf numFmtId="0" fontId="59" fillId="0" borderId="1" xfId="0" applyFont="1" applyBorder="1" applyAlignment="1">
      <alignment horizontal="left" vertical="center" wrapText="1"/>
    </xf>
    <xf numFmtId="165" fontId="59" fillId="0" borderId="1" xfId="0" applyNumberFormat="1" applyFont="1" applyBorder="1" applyAlignment="1">
      <alignment horizontal="center" vertical="center" wrapText="1"/>
    </xf>
    <xf numFmtId="16" fontId="59" fillId="0" borderId="1" xfId="0" quotePrefix="1" applyNumberFormat="1" applyFont="1" applyBorder="1" applyAlignment="1">
      <alignment horizontal="left" vertical="center" wrapText="1"/>
    </xf>
    <xf numFmtId="0" fontId="59" fillId="0" borderId="0" xfId="0" applyFont="1" applyAlignment="1">
      <alignment horizontal="left" vertical="center" textRotation="90" wrapText="1"/>
    </xf>
    <xf numFmtId="165" fontId="59" fillId="0" borderId="0" xfId="0" applyNumberFormat="1" applyFont="1" applyAlignment="1">
      <alignment horizontal="center" vertical="center" wrapText="1"/>
    </xf>
    <xf numFmtId="0" fontId="13" fillId="10" borderId="1" xfId="0" applyFont="1" applyFill="1" applyBorder="1" applyAlignment="1">
      <alignment horizontal="center" vertical="center" wrapText="1"/>
    </xf>
    <xf numFmtId="0" fontId="12" fillId="15" borderId="1" xfId="0" applyFont="1" applyFill="1" applyBorder="1" applyAlignment="1">
      <alignment horizontal="center" vertical="center" textRotation="90" wrapText="1"/>
    </xf>
    <xf numFmtId="0" fontId="13" fillId="12" borderId="1" xfId="0" applyFont="1" applyFill="1" applyBorder="1" applyAlignment="1">
      <alignment horizontal="center" vertical="center" wrapText="1"/>
    </xf>
    <xf numFmtId="0" fontId="12" fillId="15" borderId="6" xfId="0" applyFont="1" applyFill="1" applyBorder="1" applyAlignment="1">
      <alignment horizontal="center" vertical="center" textRotation="90" wrapText="1"/>
    </xf>
    <xf numFmtId="0" fontId="12" fillId="15" borderId="7" xfId="0" applyFont="1" applyFill="1" applyBorder="1" applyAlignment="1">
      <alignment horizontal="center" vertical="center" textRotation="90" wrapText="1"/>
    </xf>
    <xf numFmtId="0" fontId="12" fillId="15" borderId="8" xfId="0" applyFont="1" applyFill="1" applyBorder="1" applyAlignment="1">
      <alignment horizontal="center" vertical="center" textRotation="90" wrapText="1"/>
    </xf>
    <xf numFmtId="0" fontId="14" fillId="0" borderId="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 xfId="0" applyFont="1" applyBorder="1" applyAlignment="1">
      <alignment horizontal="center" vertical="center" wrapText="1"/>
    </xf>
    <xf numFmtId="0" fontId="12" fillId="15" borderId="6" xfId="0" applyFont="1" applyFill="1" applyBorder="1" applyAlignment="1">
      <alignment horizontal="center" vertical="center" wrapText="1"/>
    </xf>
    <xf numFmtId="0" fontId="12" fillId="15" borderId="8" xfId="0" applyFont="1" applyFill="1" applyBorder="1" applyAlignment="1">
      <alignment horizontal="center" vertical="center" wrapText="1"/>
    </xf>
    <xf numFmtId="0" fontId="16" fillId="0" borderId="0" xfId="0" applyFont="1" applyAlignment="1">
      <alignment horizontal="center" vertical="center" wrapText="1"/>
    </xf>
    <xf numFmtId="0" fontId="31" fillId="0" borderId="18" xfId="0" applyFont="1" applyBorder="1" applyAlignment="1">
      <alignment horizontal="center" vertical="center" wrapText="1"/>
    </xf>
    <xf numFmtId="0" fontId="31" fillId="0" borderId="19" xfId="0" applyFont="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164" fontId="2" fillId="2" borderId="3" xfId="0" applyNumberFormat="1" applyFont="1" applyFill="1" applyBorder="1" applyAlignment="1">
      <alignment horizontal="center" vertical="center" wrapText="1"/>
    </xf>
    <xf numFmtId="164" fontId="2" fillId="2" borderId="4" xfId="0" applyNumberFormat="1" applyFont="1" applyFill="1" applyBorder="1" applyAlignment="1">
      <alignment horizontal="center" vertical="center" wrapText="1"/>
    </xf>
    <xf numFmtId="0" fontId="3" fillId="0" borderId="0" xfId="0" applyFont="1" applyAlignment="1">
      <alignment horizontal="center" vertical="center"/>
    </xf>
    <xf numFmtId="0" fontId="2" fillId="2" borderId="1" xfId="0" applyFont="1" applyFill="1" applyBorder="1" applyAlignment="1">
      <alignment horizontal="center" vertical="center" wrapText="1"/>
    </xf>
    <xf numFmtId="164" fontId="2" fillId="2" borderId="5" xfId="0" applyNumberFormat="1"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6" borderId="9" xfId="0" applyFont="1" applyFill="1" applyBorder="1" applyAlignment="1">
      <alignment horizontal="center" vertical="center" wrapText="1"/>
    </xf>
    <xf numFmtId="49" fontId="17" fillId="2" borderId="10" xfId="0" applyNumberFormat="1" applyFont="1" applyFill="1" applyBorder="1" applyAlignment="1">
      <alignment horizontal="center" vertical="center" wrapText="1"/>
    </xf>
    <xf numFmtId="49" fontId="17" fillId="2" borderId="1" xfId="0" applyNumberFormat="1"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9" xfId="0" applyFont="1" applyFill="1" applyBorder="1" applyAlignment="1">
      <alignment horizontal="center" vertical="center" wrapText="1"/>
    </xf>
    <xf numFmtId="49" fontId="10" fillId="7" borderId="10" xfId="0" applyNumberFormat="1" applyFont="1" applyFill="1" applyBorder="1" applyAlignment="1">
      <alignment horizontal="center" vertical="center" wrapText="1"/>
    </xf>
    <xf numFmtId="49" fontId="10" fillId="7" borderId="1" xfId="0" applyNumberFormat="1" applyFont="1" applyFill="1" applyBorder="1" applyAlignment="1">
      <alignment horizontal="center" vertical="center" wrapText="1"/>
    </xf>
    <xf numFmtId="49" fontId="7" fillId="5" borderId="1" xfId="0" applyNumberFormat="1" applyFont="1" applyFill="1" applyBorder="1" applyAlignment="1">
      <alignment horizontal="center" vertical="center" wrapText="1"/>
    </xf>
    <xf numFmtId="49" fontId="7" fillId="7" borderId="1" xfId="0" applyNumberFormat="1" applyFont="1" applyFill="1" applyBorder="1" applyAlignment="1">
      <alignment horizontal="center" vertical="center" wrapText="1"/>
    </xf>
    <xf numFmtId="0" fontId="7" fillId="7" borderId="9"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6" fillId="2" borderId="1" xfId="0" applyFont="1" applyFill="1" applyBorder="1" applyAlignment="1">
      <alignment horizontal="center" vertical="center" wrapText="1"/>
    </xf>
    <xf numFmtId="16" fontId="26" fillId="2" borderId="1" xfId="0" quotePrefix="1" applyNumberFormat="1" applyFont="1" applyFill="1" applyBorder="1" applyAlignment="1">
      <alignment horizontal="center" vertical="center" wrapText="1"/>
    </xf>
    <xf numFmtId="0" fontId="17"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9" fillId="4" borderId="1" xfId="0" applyFont="1" applyFill="1" applyBorder="1" applyAlignment="1">
      <alignment horizontal="left" vertical="center" wrapText="1"/>
    </xf>
    <xf numFmtId="0" fontId="9" fillId="4"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5" fillId="0" borderId="0" xfId="0" applyFont="1" applyAlignment="1">
      <alignment horizontal="center" vertical="center"/>
    </xf>
    <xf numFmtId="0" fontId="2" fillId="2" borderId="1" xfId="0" applyFont="1" applyFill="1" applyBorder="1" applyAlignment="1">
      <alignment horizontal="left" vertical="center" wrapText="1"/>
    </xf>
    <xf numFmtId="164" fontId="18" fillId="4" borderId="5" xfId="0" applyNumberFormat="1" applyFont="1" applyFill="1" applyBorder="1" applyAlignment="1">
      <alignment horizontal="center" vertical="center" wrapText="1"/>
    </xf>
    <xf numFmtId="0" fontId="5" fillId="0" borderId="1" xfId="0" applyFont="1" applyBorder="1" applyAlignment="1">
      <alignment horizontal="center" vertical="center" textRotation="90"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26" fillId="2" borderId="1" xfId="0" quotePrefix="1"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23" fillId="9" borderId="9" xfId="0" applyFont="1" applyFill="1" applyBorder="1" applyAlignment="1">
      <alignment horizontal="center" vertical="center" wrapText="1"/>
    </xf>
    <xf numFmtId="0" fontId="23" fillId="9" borderId="1" xfId="0" applyFont="1" applyFill="1" applyBorder="1" applyAlignment="1">
      <alignment horizontal="center" vertical="center" wrapText="1"/>
    </xf>
    <xf numFmtId="49" fontId="1" fillId="3" borderId="1" xfId="0" applyNumberFormat="1" applyFont="1" applyFill="1" applyBorder="1" applyAlignment="1">
      <alignment horizontal="center" vertical="center"/>
    </xf>
    <xf numFmtId="49" fontId="2" fillId="3" borderId="1" xfId="0" applyNumberFormat="1" applyFont="1" applyFill="1" applyBorder="1" applyAlignment="1">
      <alignment horizontal="center" vertical="center"/>
    </xf>
    <xf numFmtId="49" fontId="1" fillId="3" borderId="10" xfId="0" applyNumberFormat="1" applyFont="1" applyFill="1" applyBorder="1" applyAlignment="1">
      <alignment horizontal="center" vertical="center"/>
    </xf>
    <xf numFmtId="49" fontId="2" fillId="3" borderId="10" xfId="0" applyNumberFormat="1" applyFont="1" applyFill="1" applyBorder="1" applyAlignment="1">
      <alignment horizontal="center" vertical="center"/>
    </xf>
    <xf numFmtId="16" fontId="7" fillId="6" borderId="9" xfId="0" applyNumberFormat="1" applyFont="1" applyFill="1" applyBorder="1" applyAlignment="1">
      <alignment horizontal="center" vertical="center" wrapText="1"/>
    </xf>
    <xf numFmtId="0" fontId="7" fillId="7" borderId="10" xfId="0" applyFont="1" applyFill="1" applyBorder="1" applyAlignment="1">
      <alignment horizontal="center" vertical="center" wrapText="1"/>
    </xf>
    <xf numFmtId="0" fontId="1" fillId="2" borderId="10" xfId="0" applyFont="1" applyFill="1" applyBorder="1" applyAlignment="1">
      <alignment horizontal="center" vertical="center"/>
    </xf>
    <xf numFmtId="0" fontId="2" fillId="2" borderId="10" xfId="0" applyFont="1" applyFill="1" applyBorder="1" applyAlignment="1">
      <alignment horizontal="center" vertical="center"/>
    </xf>
    <xf numFmtId="0" fontId="2" fillId="7" borderId="1" xfId="0" applyFont="1" applyFill="1" applyBorder="1" applyAlignment="1">
      <alignment horizontal="center" vertical="center"/>
    </xf>
    <xf numFmtId="49" fontId="1" fillId="2" borderId="10" xfId="0" applyNumberFormat="1"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49" fontId="2" fillId="7" borderId="1" xfId="0" applyNumberFormat="1" applyFont="1" applyFill="1" applyBorder="1" applyAlignment="1">
      <alignment horizontal="center" vertical="center" wrapText="1"/>
    </xf>
    <xf numFmtId="0" fontId="2" fillId="7" borderId="10"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10" xfId="0" applyFont="1" applyFill="1" applyBorder="1" applyAlignment="1">
      <alignment horizontal="center"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49" fontId="7" fillId="6"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0" fontId="61" fillId="0" borderId="0" xfId="0" applyFont="1" applyAlignment="1">
      <alignment horizontal="center" vertical="center" wrapText="1"/>
    </xf>
    <xf numFmtId="0" fontId="43" fillId="24" borderId="0" xfId="2" applyFill="1" applyAlignment="1">
      <alignment horizontal="left" wrapText="1"/>
    </xf>
    <xf numFmtId="0" fontId="43" fillId="24" borderId="51" xfId="2" applyFill="1" applyBorder="1" applyAlignment="1">
      <alignment horizontal="left" wrapText="1"/>
    </xf>
    <xf numFmtId="0" fontId="52" fillId="0" borderId="0" xfId="2" applyFont="1" applyAlignment="1">
      <alignment horizontal="left" vertical="center"/>
    </xf>
    <xf numFmtId="0" fontId="52" fillId="0" borderId="0" xfId="2" applyFont="1" applyAlignment="1">
      <alignment horizontal="center" vertical="center"/>
    </xf>
    <xf numFmtId="0" fontId="53" fillId="30" borderId="0" xfId="2" applyFont="1" applyFill="1" applyAlignment="1">
      <alignment horizontal="center" vertical="center" wrapText="1"/>
    </xf>
    <xf numFmtId="0" fontId="47" fillId="28" borderId="34" xfId="2" applyFont="1" applyFill="1" applyBorder="1" applyAlignment="1">
      <alignment horizontal="center"/>
    </xf>
    <xf numFmtId="0" fontId="47" fillId="28" borderId="35" xfId="2" applyFont="1" applyFill="1" applyBorder="1" applyAlignment="1">
      <alignment horizontal="center"/>
    </xf>
    <xf numFmtId="0" fontId="47" fillId="28" borderId="36" xfId="2" applyFont="1" applyFill="1" applyBorder="1" applyAlignment="1">
      <alignment horizontal="center"/>
    </xf>
    <xf numFmtId="0" fontId="47" fillId="29" borderId="34" xfId="2" applyFont="1" applyFill="1" applyBorder="1" applyAlignment="1" applyProtection="1">
      <alignment horizontal="center"/>
      <protection locked="0"/>
    </xf>
    <xf numFmtId="0" fontId="47" fillId="29" borderId="35" xfId="2" applyFont="1" applyFill="1" applyBorder="1" applyAlignment="1" applyProtection="1">
      <alignment horizontal="center"/>
      <protection locked="0"/>
    </xf>
    <xf numFmtId="0" fontId="47" fillId="29" borderId="36" xfId="2" applyFont="1" applyFill="1" applyBorder="1" applyAlignment="1" applyProtection="1">
      <alignment horizontal="center"/>
      <protection locked="0"/>
    </xf>
    <xf numFmtId="0" fontId="47" fillId="29" borderId="34" xfId="2" applyFont="1" applyFill="1" applyBorder="1" applyAlignment="1">
      <alignment horizontal="center"/>
    </xf>
    <xf numFmtId="0" fontId="47" fillId="29" borderId="35" xfId="2" applyFont="1" applyFill="1" applyBorder="1" applyAlignment="1">
      <alignment horizontal="center"/>
    </xf>
    <xf numFmtId="0" fontId="47" fillId="29" borderId="36" xfId="2" applyFont="1" applyFill="1" applyBorder="1" applyAlignment="1">
      <alignment horizontal="center"/>
    </xf>
    <xf numFmtId="0" fontId="47" fillId="24" borderId="29" xfId="2" applyFont="1" applyFill="1" applyBorder="1" applyAlignment="1">
      <alignment horizontal="center"/>
    </xf>
    <xf numFmtId="0" fontId="47" fillId="24" borderId="30" xfId="2" applyFont="1" applyFill="1" applyBorder="1" applyAlignment="1">
      <alignment horizontal="center"/>
    </xf>
    <xf numFmtId="0" fontId="47" fillId="24" borderId="33" xfId="2" applyFont="1" applyFill="1" applyBorder="1" applyAlignment="1">
      <alignment horizontal="center"/>
    </xf>
    <xf numFmtId="0" fontId="47" fillId="26" borderId="34" xfId="2" applyFont="1" applyFill="1" applyBorder="1" applyAlignment="1">
      <alignment horizontal="center"/>
    </xf>
    <xf numFmtId="0" fontId="47" fillId="26" borderId="35" xfId="2" applyFont="1" applyFill="1" applyBorder="1" applyAlignment="1">
      <alignment horizontal="center"/>
    </xf>
    <xf numFmtId="0" fontId="47" fillId="26" borderId="36" xfId="2" applyFont="1" applyFill="1" applyBorder="1" applyAlignment="1">
      <alignment horizontal="center"/>
    </xf>
    <xf numFmtId="0" fontId="47" fillId="19" borderId="34" xfId="2" applyFont="1" applyFill="1" applyBorder="1" applyAlignment="1">
      <alignment horizontal="center"/>
    </xf>
    <xf numFmtId="0" fontId="47" fillId="19" borderId="35" xfId="2" applyFont="1" applyFill="1" applyBorder="1" applyAlignment="1">
      <alignment horizontal="center"/>
    </xf>
    <xf numFmtId="0" fontId="47" fillId="19" borderId="36" xfId="2" applyFont="1" applyFill="1" applyBorder="1" applyAlignment="1">
      <alignment horizontal="center"/>
    </xf>
    <xf numFmtId="0" fontId="47" fillId="27" borderId="34" xfId="2" applyFont="1" applyFill="1" applyBorder="1" applyAlignment="1">
      <alignment horizontal="center"/>
    </xf>
    <xf numFmtId="0" fontId="47" fillId="27" borderId="35" xfId="2" applyFont="1" applyFill="1" applyBorder="1" applyAlignment="1">
      <alignment horizontal="center"/>
    </xf>
    <xf numFmtId="0" fontId="47" fillId="27" borderId="36" xfId="2" applyFont="1" applyFill="1" applyBorder="1" applyAlignment="1">
      <alignment horizontal="center"/>
    </xf>
    <xf numFmtId="0" fontId="44" fillId="24" borderId="5" xfId="2" applyFont="1" applyFill="1" applyBorder="1" applyAlignment="1">
      <alignment horizontal="center" vertical="center"/>
    </xf>
    <xf numFmtId="0" fontId="44" fillId="24" borderId="26" xfId="2" applyFont="1" applyFill="1" applyBorder="1" applyAlignment="1">
      <alignment horizontal="center" vertical="center"/>
    </xf>
    <xf numFmtId="0" fontId="44" fillId="24" borderId="17" xfId="2" applyFont="1" applyFill="1" applyBorder="1" applyAlignment="1">
      <alignment horizontal="center" vertical="center"/>
    </xf>
    <xf numFmtId="0" fontId="45" fillId="24" borderId="0" xfId="2" applyFont="1" applyFill="1" applyAlignment="1" applyProtection="1">
      <alignment horizontal="left"/>
      <protection locked="0"/>
    </xf>
    <xf numFmtId="0" fontId="47" fillId="25" borderId="34" xfId="2" applyFont="1" applyFill="1" applyBorder="1" applyAlignment="1">
      <alignment horizontal="center"/>
    </xf>
    <xf numFmtId="0" fontId="47" fillId="25" borderId="35" xfId="2" applyFont="1" applyFill="1" applyBorder="1" applyAlignment="1">
      <alignment horizontal="center"/>
    </xf>
    <xf numFmtId="0" fontId="47" fillId="25" borderId="36" xfId="2" applyFont="1" applyFill="1" applyBorder="1" applyAlignment="1">
      <alignment horizontal="center"/>
    </xf>
    <xf numFmtId="0" fontId="47" fillId="25" borderId="37" xfId="2" applyFont="1" applyFill="1" applyBorder="1" applyAlignment="1">
      <alignment horizontal="center"/>
    </xf>
    <xf numFmtId="0" fontId="47" fillId="25" borderId="38" xfId="2" applyFont="1" applyFill="1" applyBorder="1" applyAlignment="1">
      <alignment horizontal="center"/>
    </xf>
    <xf numFmtId="0" fontId="47" fillId="25" borderId="39" xfId="2" applyFont="1" applyFill="1" applyBorder="1" applyAlignment="1">
      <alignment horizontal="center"/>
    </xf>
    <xf numFmtId="0" fontId="45" fillId="24" borderId="0" xfId="2" applyFont="1" applyFill="1" applyAlignment="1">
      <alignment horizontal="left"/>
    </xf>
    <xf numFmtId="0" fontId="39" fillId="21" borderId="28" xfId="3" applyFont="1" applyFill="1" applyBorder="1" applyAlignment="1">
      <alignment horizontal="left" vertical="center"/>
    </xf>
    <xf numFmtId="0" fontId="39" fillId="24" borderId="0" xfId="3" applyFont="1" applyFill="1" applyAlignment="1">
      <alignment horizontal="left"/>
    </xf>
    <xf numFmtId="0" fontId="35" fillId="20" borderId="5" xfId="3" applyFont="1" applyFill="1" applyBorder="1" applyAlignment="1">
      <alignment horizontal="left" vertical="center" wrapText="1"/>
    </xf>
    <xf numFmtId="0" fontId="35" fillId="20" borderId="26" xfId="3" applyFont="1" applyFill="1" applyBorder="1" applyAlignment="1">
      <alignment horizontal="left" vertical="center" wrapText="1"/>
    </xf>
    <xf numFmtId="0" fontId="35" fillId="20" borderId="17" xfId="3" applyFont="1" applyFill="1" applyBorder="1" applyAlignment="1">
      <alignment horizontal="left" vertical="center" wrapText="1"/>
    </xf>
    <xf numFmtId="0" fontId="39" fillId="21" borderId="52" xfId="3" applyFont="1" applyFill="1" applyBorder="1" applyAlignment="1">
      <alignment horizontal="left" vertical="center" wrapText="1"/>
    </xf>
    <xf numFmtId="0" fontId="39" fillId="21" borderId="53" xfId="3" applyFont="1" applyFill="1" applyBorder="1" applyAlignment="1">
      <alignment horizontal="left" vertical="center" wrapText="1"/>
    </xf>
    <xf numFmtId="0" fontId="39" fillId="21" borderId="54" xfId="3" applyFont="1" applyFill="1" applyBorder="1" applyAlignment="1">
      <alignment horizontal="left" vertical="center" wrapText="1"/>
    </xf>
    <xf numFmtId="0" fontId="56" fillId="0" borderId="0" xfId="3" applyFont="1" applyAlignment="1">
      <alignment horizontal="left"/>
    </xf>
    <xf numFmtId="0" fontId="44" fillId="24" borderId="5" xfId="3" applyFont="1" applyFill="1" applyBorder="1" applyAlignment="1">
      <alignment horizontal="center" vertical="center"/>
    </xf>
    <xf numFmtId="0" fontId="44" fillId="24" borderId="26" xfId="3" applyFont="1" applyFill="1" applyBorder="1" applyAlignment="1">
      <alignment horizontal="center" vertical="center"/>
    </xf>
    <xf numFmtId="0" fontId="32" fillId="30" borderId="0" xfId="3" applyFont="1" applyFill="1" applyAlignment="1">
      <alignment horizontal="left" vertical="center" wrapText="1"/>
    </xf>
    <xf numFmtId="0" fontId="48" fillId="24" borderId="0" xfId="3" applyFont="1" applyFill="1" applyAlignment="1" applyProtection="1">
      <alignment horizontal="left"/>
      <protection locked="0"/>
    </xf>
    <xf numFmtId="0" fontId="45" fillId="24" borderId="0" xfId="3" applyFont="1" applyFill="1" applyAlignment="1">
      <alignment horizontal="left"/>
    </xf>
  </cellXfs>
  <cellStyles count="4">
    <cellStyle name="Normal" xfId="0" builtinId="0"/>
    <cellStyle name="Normal 2" xfId="1" xr:uid="{A8C4AB50-71A2-2D43-B756-652A6BF9FCF5}"/>
    <cellStyle name="Normal 2 2" xfId="3" xr:uid="{4BAFAA5D-C0CD-3A44-B345-B6DFD6C2E6C5}"/>
    <cellStyle name="Normal 3" xfId="2" xr:uid="{F99B58EE-5E2A-7C4A-917B-54C9239D2BBC}"/>
  </cellStyles>
  <dxfs count="13">
    <dxf>
      <font>
        <b/>
        <i val="0"/>
        <condense val="0"/>
        <extend val="0"/>
        <color indexed="57"/>
      </font>
      <fill>
        <patternFill patternType="none">
          <bgColor indexed="65"/>
        </patternFill>
      </fill>
    </dxf>
    <dxf>
      <font>
        <b/>
        <i val="0"/>
        <condense val="0"/>
        <extend val="0"/>
        <color indexed="10"/>
      </font>
    </dxf>
    <dxf>
      <font>
        <condense val="0"/>
        <extend val="0"/>
        <color indexed="9"/>
      </font>
      <fill>
        <patternFill>
          <bgColor indexed="10"/>
        </patternFill>
      </fill>
    </dxf>
    <dxf>
      <font>
        <b/>
        <i val="0"/>
        <condense val="0"/>
        <extend val="0"/>
        <color indexed="9"/>
      </font>
      <fill>
        <patternFill>
          <bgColor indexed="10"/>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10"/>
        </patternFill>
      </fill>
      <border>
        <left style="thin">
          <color indexed="64"/>
        </left>
        <right style="thin">
          <color indexed="64"/>
        </right>
        <top style="thin">
          <color indexed="64"/>
        </top>
        <bottom style="thin">
          <color indexed="64"/>
        </bottom>
      </border>
    </dxf>
    <dxf>
      <font>
        <b/>
        <i val="0"/>
        <condense val="0"/>
        <extend val="0"/>
        <color indexed="57"/>
      </font>
      <fill>
        <patternFill patternType="none">
          <bgColor indexed="65"/>
        </patternFill>
      </fill>
    </dxf>
    <dxf>
      <font>
        <b/>
        <i val="0"/>
        <condense val="0"/>
        <extend val="0"/>
        <color indexed="10"/>
      </font>
    </dxf>
    <dxf>
      <font>
        <condense val="0"/>
        <extend val="0"/>
        <color indexed="9"/>
      </font>
      <fill>
        <patternFill>
          <bgColor indexed="10"/>
        </patternFill>
      </fill>
    </dxf>
    <dxf>
      <font>
        <b/>
        <i val="0"/>
        <condense val="0"/>
        <extend val="0"/>
        <color indexed="57"/>
      </font>
      <fill>
        <patternFill patternType="none">
          <bgColor indexed="65"/>
        </patternFill>
      </fill>
    </dxf>
    <dxf>
      <font>
        <b/>
        <i val="0"/>
        <condense val="0"/>
        <extend val="0"/>
        <color indexed="10"/>
      </font>
    </dxf>
    <dxf>
      <font>
        <condense val="0"/>
        <extend val="0"/>
        <color indexed="9"/>
      </font>
      <fill>
        <patternFill>
          <bgColor indexed="10"/>
        </patternFill>
      </fill>
    </dxf>
    <dxf>
      <font>
        <b/>
        <i val="0"/>
        <condense val="0"/>
        <extend val="0"/>
        <color indexed="9"/>
      </font>
      <fill>
        <patternFill>
          <bgColor indexed="10"/>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FFE2F5"/>
      <color rgb="FFD6DCEF"/>
      <color rgb="FFFF8AD8"/>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2E62A-DEE5-9147-9066-C4C1629F53D0}">
  <sheetPr>
    <pageSetUpPr fitToPage="1"/>
  </sheetPr>
  <dimension ref="A1:O18"/>
  <sheetViews>
    <sheetView tabSelected="1" zoomScale="70" zoomScaleNormal="70" workbookViewId="0">
      <selection activeCell="G3" sqref="G3"/>
    </sheetView>
  </sheetViews>
  <sheetFormatPr baseColWidth="10" defaultColWidth="10.36328125" defaultRowHeight="14"/>
  <cols>
    <col min="1" max="1" width="3.453125" style="20" bestFit="1" customWidth="1"/>
    <col min="2" max="2" width="9.1796875" style="20" customWidth="1"/>
    <col min="3" max="3" width="15.453125" style="21" bestFit="1" customWidth="1"/>
    <col min="4" max="15" width="15.1796875" style="17" customWidth="1"/>
    <col min="16" max="16384" width="10.36328125" style="17"/>
  </cols>
  <sheetData>
    <row r="1" spans="1:15" ht="20">
      <c r="A1" s="260" t="s">
        <v>140</v>
      </c>
      <c r="B1" s="260"/>
      <c r="C1" s="260"/>
      <c r="D1" s="260"/>
      <c r="E1" s="260"/>
      <c r="F1" s="260"/>
      <c r="G1" s="260"/>
      <c r="H1" s="260"/>
      <c r="I1" s="260"/>
      <c r="J1" s="260"/>
      <c r="K1" s="260"/>
      <c r="L1" s="260"/>
      <c r="M1" s="260"/>
      <c r="N1" s="260"/>
      <c r="O1" s="260"/>
    </row>
    <row r="2" spans="1:15" s="22" customFormat="1" ht="51" customHeight="1">
      <c r="A2" s="261" t="s">
        <v>343</v>
      </c>
      <c r="B2" s="261"/>
      <c r="C2" s="262"/>
      <c r="D2" s="88" t="s">
        <v>110</v>
      </c>
      <c r="E2" s="88" t="s">
        <v>111</v>
      </c>
      <c r="F2" s="88" t="s">
        <v>112</v>
      </c>
      <c r="G2" s="88" t="s">
        <v>113</v>
      </c>
      <c r="H2" s="88" t="s">
        <v>114</v>
      </c>
      <c r="I2" s="88" t="s">
        <v>104</v>
      </c>
      <c r="J2" s="88" t="s">
        <v>105</v>
      </c>
      <c r="K2" s="88" t="s">
        <v>106</v>
      </c>
      <c r="L2" s="88" t="s">
        <v>103</v>
      </c>
      <c r="M2" s="88" t="s">
        <v>107</v>
      </c>
      <c r="N2" s="88" t="s">
        <v>108</v>
      </c>
      <c r="O2" s="88" t="s">
        <v>109</v>
      </c>
    </row>
    <row r="3" spans="1:15" ht="112">
      <c r="A3" s="249" t="s">
        <v>115</v>
      </c>
      <c r="B3" s="251" t="s">
        <v>124</v>
      </c>
      <c r="C3" s="86" t="s">
        <v>334</v>
      </c>
      <c r="D3" s="85" t="s">
        <v>174</v>
      </c>
      <c r="E3" s="16"/>
      <c r="F3" s="23" t="s">
        <v>328</v>
      </c>
      <c r="G3" s="16"/>
      <c r="H3" s="23" t="s">
        <v>333</v>
      </c>
      <c r="I3" s="16"/>
      <c r="J3" s="23" t="s">
        <v>330</v>
      </c>
      <c r="K3" s="23" t="s">
        <v>331</v>
      </c>
      <c r="L3" s="16"/>
      <c r="M3" s="23" t="s">
        <v>329</v>
      </c>
      <c r="N3" s="16"/>
      <c r="O3" s="23" t="s">
        <v>332</v>
      </c>
    </row>
    <row r="4" spans="1:15" ht="84">
      <c r="A4" s="249"/>
      <c r="B4" s="252"/>
      <c r="C4" s="86" t="s">
        <v>315</v>
      </c>
      <c r="D4" s="16"/>
      <c r="E4" s="16"/>
      <c r="F4" s="16"/>
      <c r="G4" s="84" t="s">
        <v>222</v>
      </c>
      <c r="H4" s="84" t="s">
        <v>222</v>
      </c>
      <c r="I4" s="84" t="s">
        <v>223</v>
      </c>
      <c r="J4" s="84" t="s">
        <v>222</v>
      </c>
      <c r="K4" s="84" t="s">
        <v>222</v>
      </c>
      <c r="L4" s="84" t="s">
        <v>222</v>
      </c>
      <c r="M4" s="84" t="s">
        <v>222</v>
      </c>
      <c r="N4" s="84" t="s">
        <v>222</v>
      </c>
      <c r="O4" s="84" t="s">
        <v>223</v>
      </c>
    </row>
    <row r="5" spans="1:15" ht="28">
      <c r="A5" s="249"/>
      <c r="B5" s="253"/>
      <c r="C5" s="86" t="s">
        <v>314</v>
      </c>
      <c r="D5" s="254" t="s">
        <v>316</v>
      </c>
      <c r="E5" s="255"/>
      <c r="F5" s="255"/>
      <c r="G5" s="255"/>
      <c r="H5" s="255"/>
      <c r="I5" s="255"/>
      <c r="J5" s="255"/>
      <c r="K5" s="255"/>
      <c r="L5" s="255"/>
      <c r="M5" s="255"/>
      <c r="N5" s="255"/>
      <c r="O5" s="256"/>
    </row>
    <row r="6" spans="1:15" ht="56">
      <c r="A6" s="249"/>
      <c r="B6" s="249" t="s">
        <v>173</v>
      </c>
      <c r="C6" s="258" t="s">
        <v>122</v>
      </c>
      <c r="D6" s="24" t="s">
        <v>169</v>
      </c>
      <c r="E6" s="16"/>
      <c r="F6" s="16"/>
      <c r="G6" s="16"/>
      <c r="H6" s="16"/>
      <c r="I6" s="16"/>
      <c r="J6" s="250" t="s">
        <v>335</v>
      </c>
      <c r="K6" s="250"/>
      <c r="L6" s="18"/>
      <c r="M6" s="250" t="s">
        <v>338</v>
      </c>
      <c r="N6" s="250"/>
      <c r="O6" s="16"/>
    </row>
    <row r="7" spans="1:15" ht="49.5" customHeight="1">
      <c r="A7" s="249"/>
      <c r="B7" s="249"/>
      <c r="C7" s="259"/>
      <c r="D7" s="16"/>
      <c r="E7" s="16"/>
      <c r="F7" s="16"/>
      <c r="G7" s="16"/>
      <c r="H7" s="16"/>
      <c r="I7" s="16"/>
      <c r="J7" s="248" t="s">
        <v>129</v>
      </c>
      <c r="K7" s="248"/>
      <c r="L7" s="248"/>
      <c r="M7" s="248" t="s">
        <v>130</v>
      </c>
      <c r="N7" s="248"/>
      <c r="O7" s="248"/>
    </row>
    <row r="8" spans="1:15" ht="42.5">
      <c r="A8" s="249"/>
      <c r="B8" s="249"/>
      <c r="C8" s="86" t="s">
        <v>118</v>
      </c>
      <c r="D8" s="16"/>
      <c r="E8" s="16"/>
      <c r="F8" s="16"/>
      <c r="G8" s="16"/>
      <c r="H8" s="16"/>
      <c r="I8" s="16"/>
      <c r="J8" s="16"/>
      <c r="K8" s="16"/>
      <c r="L8" s="25" t="s">
        <v>131</v>
      </c>
      <c r="M8" s="16"/>
      <c r="N8" s="16"/>
      <c r="O8" s="16"/>
    </row>
    <row r="9" spans="1:15" ht="84">
      <c r="A9" s="249" t="s">
        <v>116</v>
      </c>
      <c r="B9" s="251" t="s">
        <v>124</v>
      </c>
      <c r="C9" s="86" t="s">
        <v>334</v>
      </c>
      <c r="D9" s="16"/>
      <c r="E9" s="16"/>
      <c r="F9" s="23" t="s">
        <v>141</v>
      </c>
      <c r="G9" s="16"/>
      <c r="H9" s="23" t="s">
        <v>132</v>
      </c>
      <c r="I9" s="16"/>
      <c r="J9" s="23" t="s">
        <v>133</v>
      </c>
      <c r="K9" s="23" t="s">
        <v>144</v>
      </c>
      <c r="L9" s="16"/>
      <c r="M9" s="23" t="s">
        <v>143</v>
      </c>
      <c r="N9" s="16"/>
      <c r="O9" s="23" t="s">
        <v>134</v>
      </c>
    </row>
    <row r="10" spans="1:15" ht="84">
      <c r="A10" s="249"/>
      <c r="B10" s="252"/>
      <c r="C10" s="86" t="s">
        <v>315</v>
      </c>
      <c r="D10" s="16"/>
      <c r="E10" s="84" t="s">
        <v>222</v>
      </c>
      <c r="F10" s="16"/>
      <c r="G10" s="84" t="s">
        <v>222</v>
      </c>
      <c r="H10" s="16"/>
      <c r="I10" s="84" t="s">
        <v>223</v>
      </c>
      <c r="J10" s="16"/>
      <c r="K10" s="84" t="s">
        <v>222</v>
      </c>
      <c r="L10" s="16"/>
      <c r="M10" s="84" t="s">
        <v>222</v>
      </c>
      <c r="N10" s="16"/>
      <c r="O10" s="84" t="s">
        <v>223</v>
      </c>
    </row>
    <row r="11" spans="1:15" ht="28">
      <c r="A11" s="249"/>
      <c r="B11" s="253"/>
      <c r="C11" s="86" t="s">
        <v>314</v>
      </c>
      <c r="D11" s="254" t="s">
        <v>317</v>
      </c>
      <c r="E11" s="255"/>
      <c r="F11" s="255"/>
      <c r="G11" s="255"/>
      <c r="H11" s="255"/>
      <c r="I11" s="255"/>
      <c r="J11" s="255"/>
      <c r="K11" s="255"/>
      <c r="L11" s="255"/>
      <c r="M11" s="255"/>
      <c r="N11" s="255"/>
      <c r="O11" s="256"/>
    </row>
    <row r="12" spans="1:15" ht="56">
      <c r="A12" s="249"/>
      <c r="B12" s="249" t="s">
        <v>173</v>
      </c>
      <c r="C12" s="258" t="s">
        <v>122</v>
      </c>
      <c r="D12" s="24" t="s">
        <v>169</v>
      </c>
      <c r="E12" s="16"/>
      <c r="F12" s="16"/>
      <c r="G12" s="16"/>
      <c r="H12" s="16"/>
      <c r="I12" s="16"/>
      <c r="J12" s="250" t="s">
        <v>339</v>
      </c>
      <c r="K12" s="250"/>
      <c r="L12" s="18"/>
      <c r="M12" s="250" t="s">
        <v>340</v>
      </c>
      <c r="N12" s="250"/>
      <c r="O12" s="16"/>
    </row>
    <row r="13" spans="1:15" ht="40.5" customHeight="1">
      <c r="A13" s="249"/>
      <c r="B13" s="249"/>
      <c r="C13" s="259"/>
      <c r="D13" s="19"/>
      <c r="E13" s="19"/>
      <c r="F13" s="19"/>
      <c r="G13" s="19"/>
      <c r="H13" s="19"/>
      <c r="I13" s="19"/>
      <c r="J13" s="248" t="s">
        <v>135</v>
      </c>
      <c r="K13" s="248"/>
      <c r="L13" s="248"/>
      <c r="M13" s="248" t="s">
        <v>136</v>
      </c>
      <c r="N13" s="248"/>
      <c r="O13" s="248"/>
    </row>
    <row r="14" spans="1:15" ht="42.5">
      <c r="A14" s="249"/>
      <c r="B14" s="249"/>
      <c r="C14" s="87" t="s">
        <v>123</v>
      </c>
      <c r="D14" s="16"/>
      <c r="E14" s="16"/>
      <c r="F14" s="16"/>
      <c r="G14" s="16"/>
      <c r="H14" s="16"/>
      <c r="I14" s="16"/>
      <c r="J14" s="25" t="s">
        <v>126</v>
      </c>
      <c r="K14" s="16"/>
      <c r="L14" s="16"/>
      <c r="M14" s="16"/>
      <c r="N14" s="16"/>
      <c r="O14" s="16"/>
    </row>
    <row r="15" spans="1:15" ht="85">
      <c r="A15" s="249" t="s">
        <v>117</v>
      </c>
      <c r="B15" s="249" t="s">
        <v>124</v>
      </c>
      <c r="C15" s="86" t="s">
        <v>334</v>
      </c>
      <c r="D15" s="23" t="s">
        <v>138</v>
      </c>
      <c r="E15" s="16"/>
      <c r="F15" s="23" t="s">
        <v>137</v>
      </c>
      <c r="G15" s="16"/>
      <c r="H15" s="23" t="s">
        <v>127</v>
      </c>
      <c r="I15" s="23" t="s">
        <v>139</v>
      </c>
      <c r="J15" s="16"/>
      <c r="K15" s="23" t="s">
        <v>142</v>
      </c>
      <c r="L15" s="16"/>
      <c r="M15" s="23" t="s">
        <v>128</v>
      </c>
      <c r="N15" s="16"/>
      <c r="O15" s="16"/>
    </row>
    <row r="16" spans="1:15" ht="84">
      <c r="A16" s="249"/>
      <c r="B16" s="249"/>
      <c r="C16" s="86" t="s">
        <v>315</v>
      </c>
      <c r="D16" s="16"/>
      <c r="E16" s="16"/>
      <c r="F16" s="84" t="s">
        <v>222</v>
      </c>
      <c r="G16" s="16"/>
      <c r="H16" s="16"/>
      <c r="I16" s="84" t="s">
        <v>223</v>
      </c>
      <c r="J16" s="16"/>
      <c r="K16" s="16"/>
      <c r="L16" s="84" t="s">
        <v>222</v>
      </c>
      <c r="M16" s="16"/>
      <c r="N16" s="16"/>
      <c r="O16" s="84" t="s">
        <v>223</v>
      </c>
    </row>
    <row r="17" spans="1:15" ht="28">
      <c r="A17" s="249"/>
      <c r="B17" s="249"/>
      <c r="C17" s="86" t="s">
        <v>314</v>
      </c>
      <c r="D17" s="257" t="s">
        <v>318</v>
      </c>
      <c r="E17" s="257"/>
      <c r="F17" s="257"/>
      <c r="G17" s="257"/>
      <c r="H17" s="257"/>
      <c r="I17" s="257"/>
      <c r="J17" s="257"/>
      <c r="K17" s="257"/>
      <c r="L17" s="257"/>
      <c r="M17" s="257"/>
      <c r="N17" s="257"/>
      <c r="O17" s="257"/>
    </row>
    <row r="18" spans="1:15" ht="80" customHeight="1">
      <c r="A18" s="249"/>
      <c r="B18" s="235" t="s">
        <v>173</v>
      </c>
      <c r="C18" s="236" t="s">
        <v>122</v>
      </c>
      <c r="D18" s="24" t="s">
        <v>169</v>
      </c>
      <c r="E18" s="16"/>
      <c r="F18" s="16"/>
      <c r="G18" s="16"/>
      <c r="H18" s="16"/>
      <c r="I18" s="16"/>
      <c r="J18" s="250" t="s">
        <v>341</v>
      </c>
      <c r="K18" s="250"/>
      <c r="L18" s="18"/>
      <c r="M18" s="250" t="s">
        <v>125</v>
      </c>
      <c r="N18" s="250"/>
      <c r="O18" s="16"/>
    </row>
  </sheetData>
  <mergeCells count="25">
    <mergeCell ref="A1:O1"/>
    <mergeCell ref="B12:B14"/>
    <mergeCell ref="B6:B8"/>
    <mergeCell ref="A3:A8"/>
    <mergeCell ref="A9:A14"/>
    <mergeCell ref="J6:K6"/>
    <mergeCell ref="M6:N6"/>
    <mergeCell ref="J12:K12"/>
    <mergeCell ref="M12:N12"/>
    <mergeCell ref="J7:L7"/>
    <mergeCell ref="M7:O7"/>
    <mergeCell ref="J13:L13"/>
    <mergeCell ref="A2:C2"/>
    <mergeCell ref="M13:O13"/>
    <mergeCell ref="B3:B5"/>
    <mergeCell ref="D5:O5"/>
    <mergeCell ref="B9:B11"/>
    <mergeCell ref="D11:O11"/>
    <mergeCell ref="D17:O17"/>
    <mergeCell ref="B15:B17"/>
    <mergeCell ref="C6:C7"/>
    <mergeCell ref="C12:C13"/>
    <mergeCell ref="A15:A18"/>
    <mergeCell ref="M18:N18"/>
    <mergeCell ref="J18:K18"/>
  </mergeCells>
  <printOptions horizontalCentered="1" verticalCentered="1"/>
  <pageMargins left="0" right="0" top="0" bottom="0" header="0" footer="0"/>
  <pageSetup paperSize="9" scale="55"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015E5-B5DD-41BC-8A22-F2C77A3EDBA9}">
  <sheetPr>
    <pageSetUpPr fitToPage="1"/>
  </sheetPr>
  <dimension ref="A1:AB71"/>
  <sheetViews>
    <sheetView showWhiteSpace="0" zoomScale="86" zoomScaleNormal="100" zoomScalePageLayoutView="65" workbookViewId="0">
      <pane xSplit="3" ySplit="4" topLeftCell="D5" activePane="bottomRight" state="frozen"/>
      <selection pane="topRight" activeCell="D1" sqref="D1"/>
      <selection pane="bottomLeft" activeCell="A4" sqref="A4"/>
      <selection pane="bottomRight" sqref="A1:B1"/>
    </sheetView>
  </sheetViews>
  <sheetFormatPr baseColWidth="10" defaultColWidth="11.453125" defaultRowHeight="35"/>
  <cols>
    <col min="1" max="1" width="12.1796875" style="60" customWidth="1"/>
    <col min="2" max="2" width="70.453125" style="1" customWidth="1"/>
    <col min="3" max="3" width="47.453125" style="2" customWidth="1"/>
    <col min="4" max="4" width="103.81640625" style="1" customWidth="1"/>
    <col min="5" max="5" width="10.1796875" style="48" bestFit="1" customWidth="1"/>
    <col min="6" max="7" width="17.1796875" style="2" customWidth="1"/>
    <col min="8" max="8" width="17.1796875" style="55" customWidth="1"/>
    <col min="9" max="9" width="10.453125" style="46" customWidth="1"/>
    <col min="10" max="10" width="11.453125" style="46"/>
    <col min="11" max="14" width="11.453125" style="2"/>
    <col min="15" max="16" width="11.453125" style="46"/>
    <col min="17" max="20" width="11.453125" style="2"/>
    <col min="21" max="21" width="17.81640625" style="46" customWidth="1"/>
    <col min="22" max="22" width="18" style="46" customWidth="1"/>
    <col min="23" max="26" width="11.453125" style="2"/>
    <col min="27" max="28" width="11.453125" style="1"/>
    <col min="29" max="16384" width="11.453125" style="3"/>
  </cols>
  <sheetData>
    <row r="1" spans="1:28" ht="35.5" thickBot="1">
      <c r="A1" s="269" t="s">
        <v>159</v>
      </c>
      <c r="B1" s="269"/>
      <c r="C1" s="43"/>
      <c r="D1" s="91"/>
      <c r="I1" s="26"/>
      <c r="J1" s="26"/>
      <c r="K1" s="26"/>
      <c r="L1" s="26"/>
      <c r="M1" s="26"/>
      <c r="N1" s="26"/>
      <c r="O1" s="26"/>
      <c r="P1" s="26"/>
      <c r="Q1" s="26"/>
      <c r="R1" s="26"/>
      <c r="S1" s="26"/>
      <c r="T1" s="26"/>
      <c r="U1" s="26"/>
      <c r="V1" s="26"/>
      <c r="W1" s="26"/>
      <c r="X1" s="26"/>
      <c r="Y1" s="26"/>
      <c r="Z1" s="26"/>
    </row>
    <row r="2" spans="1:28" s="45" customFormat="1" ht="47" customHeight="1">
      <c r="A2" s="58"/>
      <c r="B2" s="91" t="s">
        <v>172</v>
      </c>
      <c r="C2" s="4"/>
      <c r="D2" s="1"/>
      <c r="E2" s="48"/>
      <c r="F2" s="295" t="s">
        <v>160</v>
      </c>
      <c r="G2" s="295"/>
      <c r="H2" s="295"/>
      <c r="I2" s="299" t="s">
        <v>115</v>
      </c>
      <c r="J2" s="300"/>
      <c r="K2" s="300"/>
      <c r="L2" s="300"/>
      <c r="M2" s="300"/>
      <c r="N2" s="301"/>
      <c r="O2" s="299" t="s">
        <v>116</v>
      </c>
      <c r="P2" s="300"/>
      <c r="Q2" s="300"/>
      <c r="R2" s="300"/>
      <c r="S2" s="300"/>
      <c r="T2" s="301"/>
      <c r="U2" s="299" t="s">
        <v>117</v>
      </c>
      <c r="V2" s="300"/>
      <c r="W2" s="300"/>
      <c r="X2" s="300"/>
      <c r="Y2" s="300"/>
      <c r="Z2" s="301"/>
      <c r="AA2" s="44"/>
      <c r="AB2" s="44"/>
    </row>
    <row r="3" spans="1:28" s="45" customFormat="1" ht="17.5">
      <c r="A3" s="58"/>
      <c r="B3" s="289" t="s">
        <v>0</v>
      </c>
      <c r="C3" s="290" t="s">
        <v>86</v>
      </c>
      <c r="D3" s="291" t="s">
        <v>100</v>
      </c>
      <c r="E3" s="292" t="s">
        <v>87</v>
      </c>
      <c r="F3" s="290" t="s">
        <v>119</v>
      </c>
      <c r="G3" s="290" t="s">
        <v>121</v>
      </c>
      <c r="H3" s="297" t="s">
        <v>120</v>
      </c>
      <c r="I3" s="275" t="s">
        <v>88</v>
      </c>
      <c r="J3" s="276"/>
      <c r="K3" s="272" t="s">
        <v>89</v>
      </c>
      <c r="L3" s="272"/>
      <c r="M3" s="273" t="s">
        <v>90</v>
      </c>
      <c r="N3" s="274"/>
      <c r="O3" s="275" t="s">
        <v>88</v>
      </c>
      <c r="P3" s="276"/>
      <c r="Q3" s="272" t="s">
        <v>89</v>
      </c>
      <c r="R3" s="272"/>
      <c r="S3" s="273" t="s">
        <v>90</v>
      </c>
      <c r="T3" s="274"/>
      <c r="U3" s="275" t="s">
        <v>88</v>
      </c>
      <c r="V3" s="276"/>
      <c r="W3" s="272" t="s">
        <v>89</v>
      </c>
      <c r="X3" s="272"/>
      <c r="Y3" s="273" t="s">
        <v>90</v>
      </c>
      <c r="Z3" s="274"/>
      <c r="AA3" s="44"/>
      <c r="AB3" s="44"/>
    </row>
    <row r="4" spans="1:28" s="2" customFormat="1" ht="28">
      <c r="A4" s="59"/>
      <c r="B4" s="289"/>
      <c r="C4" s="290"/>
      <c r="D4" s="291"/>
      <c r="E4" s="292"/>
      <c r="F4" s="290"/>
      <c r="G4" s="290"/>
      <c r="H4" s="297"/>
      <c r="I4" s="64" t="s">
        <v>91</v>
      </c>
      <c r="J4" s="27" t="s">
        <v>92</v>
      </c>
      <c r="K4" s="52" t="s">
        <v>91</v>
      </c>
      <c r="L4" s="52" t="s">
        <v>92</v>
      </c>
      <c r="M4" s="53" t="s">
        <v>91</v>
      </c>
      <c r="N4" s="65" t="s">
        <v>92</v>
      </c>
      <c r="O4" s="64" t="s">
        <v>95</v>
      </c>
      <c r="P4" s="27" t="s">
        <v>96</v>
      </c>
      <c r="Q4" s="52" t="s">
        <v>95</v>
      </c>
      <c r="R4" s="52" t="s">
        <v>96</v>
      </c>
      <c r="S4" s="53" t="s">
        <v>95</v>
      </c>
      <c r="T4" s="65" t="s">
        <v>96</v>
      </c>
      <c r="U4" s="64" t="s">
        <v>97</v>
      </c>
      <c r="V4" s="27" t="s">
        <v>98</v>
      </c>
      <c r="W4" s="52" t="s">
        <v>97</v>
      </c>
      <c r="X4" s="52" t="s">
        <v>98</v>
      </c>
      <c r="Y4" s="53" t="s">
        <v>97</v>
      </c>
      <c r="Z4" s="65" t="s">
        <v>98</v>
      </c>
      <c r="AA4" s="1"/>
      <c r="AB4" s="1"/>
    </row>
    <row r="5" spans="1:28" ht="25">
      <c r="A5" s="298" t="s">
        <v>145</v>
      </c>
      <c r="B5" s="293" t="s">
        <v>1</v>
      </c>
      <c r="C5" s="29" t="s">
        <v>15</v>
      </c>
      <c r="D5" s="296" t="s">
        <v>170</v>
      </c>
      <c r="E5" s="287">
        <v>2</v>
      </c>
      <c r="F5" s="263" t="s">
        <v>165</v>
      </c>
      <c r="G5" s="263" t="s">
        <v>164</v>
      </c>
      <c r="H5" s="266">
        <v>45846</v>
      </c>
      <c r="I5" s="313"/>
      <c r="J5" s="325" t="s">
        <v>94</v>
      </c>
      <c r="K5" s="277"/>
      <c r="L5" s="277"/>
      <c r="M5" s="278"/>
      <c r="N5" s="279"/>
      <c r="O5" s="313"/>
      <c r="P5" s="277"/>
      <c r="Q5" s="277"/>
      <c r="R5" s="277"/>
      <c r="S5" s="278"/>
      <c r="T5" s="279"/>
      <c r="U5" s="280"/>
      <c r="V5" s="281"/>
      <c r="W5" s="277"/>
      <c r="X5" s="277"/>
      <c r="Y5" s="278"/>
      <c r="Z5" s="279"/>
    </row>
    <row r="6" spans="1:28" ht="25">
      <c r="A6" s="298"/>
      <c r="B6" s="293"/>
      <c r="C6" s="29" t="s">
        <v>16</v>
      </c>
      <c r="D6" s="296"/>
      <c r="E6" s="287"/>
      <c r="F6" s="264"/>
      <c r="G6" s="264"/>
      <c r="H6" s="267"/>
      <c r="I6" s="313"/>
      <c r="J6" s="328"/>
      <c r="K6" s="277"/>
      <c r="L6" s="277"/>
      <c r="M6" s="278"/>
      <c r="N6" s="279"/>
      <c r="O6" s="313"/>
      <c r="P6" s="277"/>
      <c r="Q6" s="277"/>
      <c r="R6" s="277"/>
      <c r="S6" s="278"/>
      <c r="T6" s="279"/>
      <c r="U6" s="280"/>
      <c r="V6" s="281"/>
      <c r="W6" s="277"/>
      <c r="X6" s="277"/>
      <c r="Y6" s="278"/>
      <c r="Z6" s="279"/>
    </row>
    <row r="7" spans="1:28" ht="25">
      <c r="A7" s="298"/>
      <c r="B7" s="293"/>
      <c r="C7" s="29" t="s">
        <v>85</v>
      </c>
      <c r="D7" s="296"/>
      <c r="E7" s="287"/>
      <c r="F7" s="265"/>
      <c r="G7" s="265"/>
      <c r="H7" s="268"/>
      <c r="I7" s="313"/>
      <c r="J7" s="328"/>
      <c r="K7" s="277"/>
      <c r="L7" s="277"/>
      <c r="M7" s="278"/>
      <c r="N7" s="279"/>
      <c r="O7" s="313"/>
      <c r="P7" s="277"/>
      <c r="Q7" s="277"/>
      <c r="R7" s="277"/>
      <c r="S7" s="278"/>
      <c r="T7" s="279"/>
      <c r="U7" s="280"/>
      <c r="V7" s="281"/>
      <c r="W7" s="277"/>
      <c r="X7" s="277"/>
      <c r="Y7" s="278"/>
      <c r="Z7" s="279"/>
    </row>
    <row r="8" spans="1:28" ht="12.5">
      <c r="A8" s="298"/>
      <c r="B8" s="293" t="s">
        <v>2</v>
      </c>
      <c r="C8" s="29" t="s">
        <v>17</v>
      </c>
      <c r="D8" s="296" t="s">
        <v>171</v>
      </c>
      <c r="E8" s="287">
        <v>5</v>
      </c>
      <c r="F8" s="263" t="s">
        <v>166</v>
      </c>
      <c r="G8" s="263" t="s">
        <v>167</v>
      </c>
      <c r="H8" s="266">
        <v>46006</v>
      </c>
      <c r="I8" s="313"/>
      <c r="J8" s="277"/>
      <c r="K8" s="277"/>
      <c r="L8" s="277"/>
      <c r="M8" s="278"/>
      <c r="N8" s="279"/>
      <c r="O8" s="313"/>
      <c r="P8" s="277"/>
      <c r="Q8" s="277"/>
      <c r="R8" s="277"/>
      <c r="S8" s="278"/>
      <c r="T8" s="279"/>
      <c r="U8" s="314" t="s">
        <v>94</v>
      </c>
      <c r="V8" s="277"/>
      <c r="W8" s="277"/>
      <c r="X8" s="277"/>
      <c r="Y8" s="278"/>
      <c r="Z8" s="279"/>
    </row>
    <row r="9" spans="1:28" ht="12.5">
      <c r="A9" s="298"/>
      <c r="B9" s="293"/>
      <c r="C9" s="29" t="s">
        <v>18</v>
      </c>
      <c r="D9" s="296"/>
      <c r="E9" s="287"/>
      <c r="F9" s="264"/>
      <c r="G9" s="264"/>
      <c r="H9" s="267"/>
      <c r="I9" s="313"/>
      <c r="J9" s="277"/>
      <c r="K9" s="277"/>
      <c r="L9" s="277"/>
      <c r="M9" s="278"/>
      <c r="N9" s="279"/>
      <c r="O9" s="313"/>
      <c r="P9" s="277"/>
      <c r="Q9" s="277"/>
      <c r="R9" s="277"/>
      <c r="S9" s="278"/>
      <c r="T9" s="279"/>
      <c r="U9" s="315"/>
      <c r="V9" s="277"/>
      <c r="W9" s="277"/>
      <c r="X9" s="277"/>
      <c r="Y9" s="278"/>
      <c r="Z9" s="279"/>
    </row>
    <row r="10" spans="1:28" ht="12.5">
      <c r="A10" s="298"/>
      <c r="B10" s="293"/>
      <c r="C10" s="29" t="s">
        <v>19</v>
      </c>
      <c r="D10" s="296"/>
      <c r="E10" s="287"/>
      <c r="F10" s="265"/>
      <c r="G10" s="265"/>
      <c r="H10" s="268"/>
      <c r="I10" s="313"/>
      <c r="J10" s="277"/>
      <c r="K10" s="277"/>
      <c r="L10" s="277"/>
      <c r="M10" s="278"/>
      <c r="N10" s="279"/>
      <c r="O10" s="313"/>
      <c r="P10" s="277"/>
      <c r="Q10" s="277"/>
      <c r="R10" s="277"/>
      <c r="S10" s="278"/>
      <c r="T10" s="279"/>
      <c r="U10" s="315"/>
      <c r="V10" s="277"/>
      <c r="W10" s="277"/>
      <c r="X10" s="277"/>
      <c r="Y10" s="278"/>
      <c r="Z10" s="279"/>
    </row>
    <row r="11" spans="1:28" ht="12.5">
      <c r="A11" s="298"/>
      <c r="B11" s="293" t="s">
        <v>3</v>
      </c>
      <c r="C11" s="29" t="s">
        <v>20</v>
      </c>
      <c r="D11" s="296" t="s">
        <v>215</v>
      </c>
      <c r="E11" s="287">
        <v>3</v>
      </c>
      <c r="F11" s="263" t="s">
        <v>162</v>
      </c>
      <c r="G11" s="263" t="s">
        <v>163</v>
      </c>
      <c r="H11" s="266">
        <v>45703</v>
      </c>
      <c r="I11" s="313"/>
      <c r="J11" s="277"/>
      <c r="K11" s="277"/>
      <c r="L11" s="277"/>
      <c r="M11" s="278"/>
      <c r="N11" s="279"/>
      <c r="O11" s="314" t="s">
        <v>94</v>
      </c>
      <c r="P11" s="316"/>
      <c r="Q11" s="277"/>
      <c r="R11" s="277"/>
      <c r="S11" s="278"/>
      <c r="T11" s="279"/>
      <c r="U11" s="280"/>
      <c r="V11" s="281"/>
      <c r="W11" s="277"/>
      <c r="X11" s="277"/>
      <c r="Y11" s="278"/>
      <c r="Z11" s="279"/>
    </row>
    <row r="12" spans="1:28" ht="12.5">
      <c r="A12" s="298"/>
      <c r="B12" s="293"/>
      <c r="C12" s="29" t="s">
        <v>21</v>
      </c>
      <c r="D12" s="296"/>
      <c r="E12" s="287"/>
      <c r="F12" s="265"/>
      <c r="G12" s="265"/>
      <c r="H12" s="268"/>
      <c r="I12" s="313"/>
      <c r="J12" s="277"/>
      <c r="K12" s="277"/>
      <c r="L12" s="277"/>
      <c r="M12" s="278"/>
      <c r="N12" s="279"/>
      <c r="O12" s="315"/>
      <c r="P12" s="316"/>
      <c r="Q12" s="277"/>
      <c r="R12" s="277"/>
      <c r="S12" s="278"/>
      <c r="T12" s="279"/>
      <c r="U12" s="280"/>
      <c r="V12" s="281"/>
      <c r="W12" s="277"/>
      <c r="X12" s="277"/>
      <c r="Y12" s="278"/>
      <c r="Z12" s="279"/>
    </row>
    <row r="13" spans="1:28" s="36" customFormat="1" ht="19" customHeight="1">
      <c r="A13" s="298"/>
      <c r="B13" s="34" t="s">
        <v>4</v>
      </c>
      <c r="C13" s="56"/>
      <c r="D13" s="90"/>
      <c r="E13" s="57"/>
      <c r="F13" s="61"/>
      <c r="G13" s="61"/>
      <c r="H13" s="81"/>
      <c r="I13" s="76"/>
      <c r="J13" s="35"/>
      <c r="K13" s="30"/>
      <c r="L13" s="30"/>
      <c r="M13" s="5"/>
      <c r="N13" s="8"/>
      <c r="O13" s="76"/>
      <c r="P13" s="35"/>
      <c r="Q13" s="30"/>
      <c r="R13" s="30"/>
      <c r="S13" s="5"/>
      <c r="T13" s="8"/>
      <c r="U13" s="66"/>
      <c r="V13" s="32"/>
      <c r="W13" s="30"/>
      <c r="X13" s="30"/>
      <c r="Y13" s="5"/>
      <c r="Z13" s="8"/>
      <c r="AA13" s="1"/>
      <c r="AB13" s="1"/>
    </row>
    <row r="14" spans="1:28">
      <c r="A14" s="298"/>
      <c r="B14" s="28" t="s">
        <v>146</v>
      </c>
      <c r="C14" s="29" t="s">
        <v>47</v>
      </c>
      <c r="D14" s="89" t="s">
        <v>211</v>
      </c>
      <c r="E14" s="49">
        <v>6</v>
      </c>
      <c r="F14" s="47"/>
      <c r="G14" s="47"/>
      <c r="H14" s="82"/>
      <c r="I14" s="75"/>
      <c r="J14" s="30"/>
      <c r="K14" s="30"/>
      <c r="L14" s="30"/>
      <c r="M14" s="5"/>
      <c r="N14" s="8"/>
      <c r="O14" s="75"/>
      <c r="P14" s="30"/>
      <c r="Q14" s="35"/>
      <c r="R14" s="6"/>
      <c r="S14" s="7"/>
      <c r="T14" s="8"/>
      <c r="U14" s="68"/>
      <c r="V14" s="37" t="s">
        <v>94</v>
      </c>
      <c r="W14" s="6" t="s">
        <v>93</v>
      </c>
      <c r="X14" s="35"/>
      <c r="Y14" s="7"/>
      <c r="Z14" s="8"/>
    </row>
    <row r="15" spans="1:28" ht="50">
      <c r="A15" s="298" t="s">
        <v>22</v>
      </c>
      <c r="B15" s="28" t="s">
        <v>147</v>
      </c>
      <c r="C15" s="29" t="s">
        <v>37</v>
      </c>
      <c r="D15" s="89" t="s">
        <v>321</v>
      </c>
      <c r="E15" s="49">
        <v>4</v>
      </c>
      <c r="F15" s="47" t="s">
        <v>165</v>
      </c>
      <c r="G15" s="47" t="s">
        <v>164</v>
      </c>
      <c r="H15" s="82">
        <v>45846</v>
      </c>
      <c r="I15" s="75"/>
      <c r="J15" s="30"/>
      <c r="K15" s="30"/>
      <c r="L15" s="30"/>
      <c r="M15" s="5"/>
      <c r="N15" s="8"/>
      <c r="O15" s="70"/>
      <c r="P15" s="31" t="s">
        <v>94</v>
      </c>
      <c r="Q15" s="35"/>
      <c r="R15" s="6"/>
      <c r="S15" s="35"/>
      <c r="T15" s="69"/>
      <c r="U15" s="66"/>
      <c r="V15" s="32"/>
      <c r="W15" s="6" t="s">
        <v>93</v>
      </c>
      <c r="X15" s="35"/>
      <c r="Y15" s="35"/>
      <c r="Z15" s="69"/>
    </row>
    <row r="16" spans="1:28" ht="19" customHeight="1">
      <c r="A16" s="298"/>
      <c r="B16" s="293" t="s">
        <v>148</v>
      </c>
      <c r="C16" s="29" t="s">
        <v>38</v>
      </c>
      <c r="D16" s="296" t="s">
        <v>322</v>
      </c>
      <c r="E16" s="287">
        <v>4</v>
      </c>
      <c r="F16" s="263" t="s">
        <v>165</v>
      </c>
      <c r="G16" s="263" t="s">
        <v>164</v>
      </c>
      <c r="H16" s="266">
        <v>45846</v>
      </c>
      <c r="I16" s="313"/>
      <c r="J16" s="277"/>
      <c r="K16" s="283"/>
      <c r="L16" s="282"/>
      <c r="M16" s="277"/>
      <c r="N16" s="284"/>
      <c r="O16" s="324"/>
      <c r="P16" s="325" t="s">
        <v>94</v>
      </c>
      <c r="Q16" s="282"/>
      <c r="R16" s="283"/>
      <c r="S16" s="327"/>
      <c r="T16" s="279"/>
      <c r="U16" s="280"/>
      <c r="V16" s="281"/>
      <c r="W16" s="282" t="s">
        <v>93</v>
      </c>
      <c r="X16" s="283"/>
      <c r="Y16" s="283"/>
      <c r="Z16" s="284"/>
    </row>
    <row r="17" spans="1:28" ht="19" customHeight="1">
      <c r="A17" s="298"/>
      <c r="B17" s="293"/>
      <c r="C17" s="29" t="s">
        <v>39</v>
      </c>
      <c r="D17" s="296"/>
      <c r="E17" s="287"/>
      <c r="F17" s="264"/>
      <c r="G17" s="264"/>
      <c r="H17" s="267"/>
      <c r="I17" s="313"/>
      <c r="J17" s="277"/>
      <c r="K17" s="283"/>
      <c r="L17" s="282"/>
      <c r="M17" s="277"/>
      <c r="N17" s="284"/>
      <c r="O17" s="324"/>
      <c r="P17" s="326"/>
      <c r="Q17" s="282"/>
      <c r="R17" s="283"/>
      <c r="S17" s="327"/>
      <c r="T17" s="279"/>
      <c r="U17" s="280"/>
      <c r="V17" s="281"/>
      <c r="W17" s="282"/>
      <c r="X17" s="283"/>
      <c r="Y17" s="283"/>
      <c r="Z17" s="284"/>
    </row>
    <row r="18" spans="1:28" ht="19" customHeight="1">
      <c r="A18" s="298"/>
      <c r="B18" s="293"/>
      <c r="C18" s="29" t="s">
        <v>40</v>
      </c>
      <c r="D18" s="296"/>
      <c r="E18" s="287"/>
      <c r="F18" s="265"/>
      <c r="G18" s="265"/>
      <c r="H18" s="268"/>
      <c r="I18" s="313"/>
      <c r="J18" s="277"/>
      <c r="K18" s="283"/>
      <c r="L18" s="282"/>
      <c r="M18" s="277"/>
      <c r="N18" s="284"/>
      <c r="O18" s="324"/>
      <c r="P18" s="326"/>
      <c r="Q18" s="282"/>
      <c r="R18" s="283"/>
      <c r="S18" s="327"/>
      <c r="T18" s="279"/>
      <c r="U18" s="280"/>
      <c r="V18" s="281"/>
      <c r="W18" s="282"/>
      <c r="X18" s="283"/>
      <c r="Y18" s="283"/>
      <c r="Z18" s="284"/>
    </row>
    <row r="19" spans="1:28" ht="25">
      <c r="A19" s="298"/>
      <c r="B19" s="293" t="s">
        <v>5</v>
      </c>
      <c r="C19" s="29" t="s">
        <v>41</v>
      </c>
      <c r="D19" s="296" t="s">
        <v>210</v>
      </c>
      <c r="E19" s="287">
        <v>6</v>
      </c>
      <c r="F19" s="263" t="s">
        <v>168</v>
      </c>
      <c r="G19" s="263" t="s">
        <v>102</v>
      </c>
      <c r="H19" s="266">
        <v>45792</v>
      </c>
      <c r="I19" s="313"/>
      <c r="J19" s="277"/>
      <c r="K19" s="277"/>
      <c r="L19" s="277"/>
      <c r="M19" s="277"/>
      <c r="N19" s="284"/>
      <c r="O19" s="313"/>
      <c r="P19" s="277"/>
      <c r="Q19" s="277"/>
      <c r="R19" s="277"/>
      <c r="S19" s="278"/>
      <c r="T19" s="279"/>
      <c r="U19" s="324"/>
      <c r="V19" s="325" t="s">
        <v>94</v>
      </c>
      <c r="W19" s="277"/>
      <c r="X19" s="277"/>
      <c r="Y19" s="278"/>
      <c r="Z19" s="279"/>
    </row>
    <row r="20" spans="1:28" ht="12.5">
      <c r="A20" s="298"/>
      <c r="B20" s="293"/>
      <c r="C20" s="29" t="s">
        <v>42</v>
      </c>
      <c r="D20" s="296"/>
      <c r="E20" s="287"/>
      <c r="F20" s="265"/>
      <c r="G20" s="265"/>
      <c r="H20" s="268"/>
      <c r="I20" s="313"/>
      <c r="J20" s="277"/>
      <c r="K20" s="277"/>
      <c r="L20" s="277"/>
      <c r="M20" s="277"/>
      <c r="N20" s="284"/>
      <c r="O20" s="313"/>
      <c r="P20" s="277"/>
      <c r="Q20" s="277"/>
      <c r="R20" s="277"/>
      <c r="S20" s="278"/>
      <c r="T20" s="279"/>
      <c r="U20" s="324"/>
      <c r="V20" s="326"/>
      <c r="W20" s="277"/>
      <c r="X20" s="277"/>
      <c r="Y20" s="278"/>
      <c r="Z20" s="279"/>
    </row>
    <row r="21" spans="1:28" ht="12.5">
      <c r="A21" s="298"/>
      <c r="B21" s="293" t="s">
        <v>149</v>
      </c>
      <c r="C21" s="29" t="s">
        <v>43</v>
      </c>
      <c r="D21" s="296" t="s">
        <v>219</v>
      </c>
      <c r="E21" s="287">
        <v>3</v>
      </c>
      <c r="F21" s="263" t="s">
        <v>162</v>
      </c>
      <c r="G21" s="263" t="s">
        <v>163</v>
      </c>
      <c r="H21" s="266">
        <v>45703</v>
      </c>
      <c r="I21" s="313"/>
      <c r="J21" s="277"/>
      <c r="K21" s="277"/>
      <c r="L21" s="277"/>
      <c r="M21" s="278"/>
      <c r="N21" s="279"/>
      <c r="O21" s="314" t="s">
        <v>94</v>
      </c>
      <c r="P21" s="316"/>
      <c r="Q21" s="282"/>
      <c r="R21" s="283"/>
      <c r="S21" s="327"/>
      <c r="T21" s="279"/>
      <c r="U21" s="280"/>
      <c r="V21" s="281"/>
      <c r="W21" s="282" t="s">
        <v>93</v>
      </c>
      <c r="X21" s="283"/>
      <c r="Y21" s="283"/>
      <c r="Z21" s="284"/>
    </row>
    <row r="22" spans="1:28" ht="25">
      <c r="A22" s="298"/>
      <c r="B22" s="293"/>
      <c r="C22" s="29" t="s">
        <v>44</v>
      </c>
      <c r="D22" s="296"/>
      <c r="E22" s="287"/>
      <c r="F22" s="264"/>
      <c r="G22" s="264"/>
      <c r="H22" s="267"/>
      <c r="I22" s="313"/>
      <c r="J22" s="277"/>
      <c r="K22" s="277"/>
      <c r="L22" s="277"/>
      <c r="M22" s="278"/>
      <c r="N22" s="279"/>
      <c r="O22" s="315"/>
      <c r="P22" s="316"/>
      <c r="Q22" s="282"/>
      <c r="R22" s="283"/>
      <c r="S22" s="327"/>
      <c r="T22" s="279"/>
      <c r="U22" s="280"/>
      <c r="V22" s="281"/>
      <c r="W22" s="282"/>
      <c r="X22" s="283"/>
      <c r="Y22" s="283"/>
      <c r="Z22" s="284"/>
    </row>
    <row r="23" spans="1:28" ht="12.5">
      <c r="A23" s="298"/>
      <c r="B23" s="293"/>
      <c r="C23" s="29" t="s">
        <v>45</v>
      </c>
      <c r="D23" s="296"/>
      <c r="E23" s="287"/>
      <c r="F23" s="265"/>
      <c r="G23" s="265"/>
      <c r="H23" s="268"/>
      <c r="I23" s="313"/>
      <c r="J23" s="277"/>
      <c r="K23" s="277"/>
      <c r="L23" s="277"/>
      <c r="M23" s="278"/>
      <c r="N23" s="279"/>
      <c r="O23" s="315"/>
      <c r="P23" s="316"/>
      <c r="Q23" s="282"/>
      <c r="R23" s="283"/>
      <c r="S23" s="327"/>
      <c r="T23" s="279"/>
      <c r="U23" s="280"/>
      <c r="V23" s="281"/>
      <c r="W23" s="282"/>
      <c r="X23" s="283"/>
      <c r="Y23" s="283"/>
      <c r="Z23" s="284"/>
    </row>
    <row r="24" spans="1:28">
      <c r="A24" s="298"/>
      <c r="B24" s="28" t="s">
        <v>6</v>
      </c>
      <c r="C24" s="29" t="s">
        <v>46</v>
      </c>
      <c r="D24" s="89" t="s">
        <v>323</v>
      </c>
      <c r="E24" s="49">
        <v>4</v>
      </c>
      <c r="F24" s="47" t="s">
        <v>165</v>
      </c>
      <c r="G24" s="47" t="s">
        <v>164</v>
      </c>
      <c r="H24" s="82">
        <v>45846</v>
      </c>
      <c r="I24" s="75"/>
      <c r="J24" s="30"/>
      <c r="K24" s="30"/>
      <c r="L24" s="30"/>
      <c r="M24" s="30"/>
      <c r="N24" s="69"/>
      <c r="O24" s="70"/>
      <c r="P24" s="31" t="s">
        <v>94</v>
      </c>
      <c r="Q24" s="30"/>
      <c r="R24" s="30"/>
      <c r="S24" s="5"/>
      <c r="T24" s="8"/>
      <c r="U24" s="66"/>
      <c r="V24" s="32"/>
      <c r="W24" s="30"/>
      <c r="X24" s="30"/>
      <c r="Y24" s="30"/>
      <c r="Z24" s="69"/>
    </row>
    <row r="25" spans="1:28" s="14" customFormat="1" ht="25">
      <c r="A25" s="298" t="s">
        <v>23</v>
      </c>
      <c r="B25" s="293" t="s">
        <v>150</v>
      </c>
      <c r="C25" s="29" t="s">
        <v>26</v>
      </c>
      <c r="D25" s="296" t="s">
        <v>212</v>
      </c>
      <c r="E25" s="287">
        <v>1</v>
      </c>
      <c r="F25" s="270" t="s">
        <v>162</v>
      </c>
      <c r="G25" s="270" t="s">
        <v>163</v>
      </c>
      <c r="H25" s="271">
        <v>45703</v>
      </c>
      <c r="I25" s="314" t="s">
        <v>94</v>
      </c>
      <c r="J25" s="316"/>
      <c r="K25" s="282"/>
      <c r="L25" s="283"/>
      <c r="M25" s="278"/>
      <c r="N25" s="279"/>
      <c r="O25" s="313"/>
      <c r="P25" s="277"/>
      <c r="Q25" s="277"/>
      <c r="R25" s="277"/>
      <c r="S25" s="277"/>
      <c r="T25" s="284"/>
      <c r="U25" s="280"/>
      <c r="V25" s="281"/>
      <c r="W25" s="282" t="s">
        <v>93</v>
      </c>
      <c r="X25" s="283"/>
      <c r="Y25" s="283"/>
      <c r="Z25" s="284"/>
      <c r="AA25" s="1"/>
      <c r="AB25" s="1"/>
    </row>
    <row r="26" spans="1:28" ht="12.5">
      <c r="A26" s="298"/>
      <c r="B26" s="293"/>
      <c r="C26" s="29" t="s">
        <v>65</v>
      </c>
      <c r="D26" s="296"/>
      <c r="E26" s="287"/>
      <c r="F26" s="270"/>
      <c r="G26" s="270"/>
      <c r="H26" s="271"/>
      <c r="I26" s="315"/>
      <c r="J26" s="316"/>
      <c r="K26" s="282"/>
      <c r="L26" s="283"/>
      <c r="M26" s="278"/>
      <c r="N26" s="279"/>
      <c r="O26" s="313"/>
      <c r="P26" s="277"/>
      <c r="Q26" s="277"/>
      <c r="R26" s="277"/>
      <c r="S26" s="277"/>
      <c r="T26" s="284"/>
      <c r="U26" s="280"/>
      <c r="V26" s="281"/>
      <c r="W26" s="282"/>
      <c r="X26" s="283"/>
      <c r="Y26" s="283"/>
      <c r="Z26" s="284"/>
    </row>
    <row r="27" spans="1:28" ht="25">
      <c r="A27" s="298"/>
      <c r="B27" s="293"/>
      <c r="C27" s="29" t="s">
        <v>66</v>
      </c>
      <c r="D27" s="296"/>
      <c r="E27" s="287"/>
      <c r="F27" s="270"/>
      <c r="G27" s="270"/>
      <c r="H27" s="271"/>
      <c r="I27" s="315"/>
      <c r="J27" s="316"/>
      <c r="K27" s="282"/>
      <c r="L27" s="283"/>
      <c r="M27" s="278"/>
      <c r="N27" s="279"/>
      <c r="O27" s="313"/>
      <c r="P27" s="277"/>
      <c r="Q27" s="277"/>
      <c r="R27" s="277"/>
      <c r="S27" s="277"/>
      <c r="T27" s="284"/>
      <c r="U27" s="280"/>
      <c r="V27" s="281"/>
      <c r="W27" s="282"/>
      <c r="X27" s="283"/>
      <c r="Y27" s="283"/>
      <c r="Z27" s="284"/>
    </row>
    <row r="28" spans="1:28" ht="25">
      <c r="A28" s="298"/>
      <c r="B28" s="293"/>
      <c r="C28" s="29" t="s">
        <v>67</v>
      </c>
      <c r="D28" s="296"/>
      <c r="E28" s="287"/>
      <c r="F28" s="270"/>
      <c r="G28" s="270"/>
      <c r="H28" s="271"/>
      <c r="I28" s="315"/>
      <c r="J28" s="316"/>
      <c r="K28" s="282"/>
      <c r="L28" s="283"/>
      <c r="M28" s="278"/>
      <c r="N28" s="279"/>
      <c r="O28" s="313"/>
      <c r="P28" s="277"/>
      <c r="Q28" s="277"/>
      <c r="R28" s="277"/>
      <c r="S28" s="277"/>
      <c r="T28" s="284"/>
      <c r="U28" s="280"/>
      <c r="V28" s="281"/>
      <c r="W28" s="282"/>
      <c r="X28" s="283"/>
      <c r="Y28" s="283"/>
      <c r="Z28" s="284"/>
    </row>
    <row r="29" spans="1:28" ht="12.5">
      <c r="A29" s="298"/>
      <c r="B29" s="293" t="s">
        <v>151</v>
      </c>
      <c r="C29" s="29" t="s">
        <v>68</v>
      </c>
      <c r="D29" s="296" t="s">
        <v>213</v>
      </c>
      <c r="E29" s="287">
        <v>3</v>
      </c>
      <c r="F29" s="263" t="s">
        <v>162</v>
      </c>
      <c r="G29" s="263" t="s">
        <v>163</v>
      </c>
      <c r="H29" s="266">
        <v>45703</v>
      </c>
      <c r="I29" s="313"/>
      <c r="J29" s="277"/>
      <c r="K29" s="283"/>
      <c r="L29" s="282"/>
      <c r="M29" s="278"/>
      <c r="N29" s="279"/>
      <c r="O29" s="314" t="s">
        <v>94</v>
      </c>
      <c r="P29" s="316"/>
      <c r="Q29" s="282"/>
      <c r="R29" s="283"/>
      <c r="S29" s="283"/>
      <c r="T29" s="284"/>
      <c r="U29" s="280"/>
      <c r="V29" s="281"/>
      <c r="W29" s="282" t="s">
        <v>93</v>
      </c>
      <c r="X29" s="283"/>
      <c r="Y29" s="283"/>
      <c r="Z29" s="284"/>
    </row>
    <row r="30" spans="1:28" ht="12.5">
      <c r="A30" s="298"/>
      <c r="B30" s="293"/>
      <c r="C30" s="29" t="s">
        <v>69</v>
      </c>
      <c r="D30" s="296"/>
      <c r="E30" s="287"/>
      <c r="F30" s="264"/>
      <c r="G30" s="264"/>
      <c r="H30" s="267"/>
      <c r="I30" s="313"/>
      <c r="J30" s="277"/>
      <c r="K30" s="283"/>
      <c r="L30" s="282"/>
      <c r="M30" s="278"/>
      <c r="N30" s="279"/>
      <c r="O30" s="315"/>
      <c r="P30" s="316"/>
      <c r="Q30" s="282"/>
      <c r="R30" s="283"/>
      <c r="S30" s="283"/>
      <c r="T30" s="284"/>
      <c r="U30" s="280"/>
      <c r="V30" s="281"/>
      <c r="W30" s="282"/>
      <c r="X30" s="283"/>
      <c r="Y30" s="283"/>
      <c r="Z30" s="284"/>
    </row>
    <row r="31" spans="1:28" ht="12.5">
      <c r="A31" s="298"/>
      <c r="B31" s="293"/>
      <c r="C31" s="29" t="s">
        <v>70</v>
      </c>
      <c r="D31" s="296"/>
      <c r="E31" s="287"/>
      <c r="F31" s="264"/>
      <c r="G31" s="264"/>
      <c r="H31" s="267"/>
      <c r="I31" s="313"/>
      <c r="J31" s="277"/>
      <c r="K31" s="283"/>
      <c r="L31" s="282"/>
      <c r="M31" s="278"/>
      <c r="N31" s="279"/>
      <c r="O31" s="315"/>
      <c r="P31" s="316"/>
      <c r="Q31" s="282"/>
      <c r="R31" s="283"/>
      <c r="S31" s="283"/>
      <c r="T31" s="284"/>
      <c r="U31" s="280"/>
      <c r="V31" s="281"/>
      <c r="W31" s="282"/>
      <c r="X31" s="283"/>
      <c r="Y31" s="283"/>
      <c r="Z31" s="284"/>
    </row>
    <row r="32" spans="1:28" ht="12.5">
      <c r="A32" s="298"/>
      <c r="B32" s="293"/>
      <c r="C32" s="29" t="s">
        <v>71</v>
      </c>
      <c r="D32" s="296"/>
      <c r="E32" s="287"/>
      <c r="F32" s="265"/>
      <c r="G32" s="265"/>
      <c r="H32" s="268"/>
      <c r="I32" s="313"/>
      <c r="J32" s="277"/>
      <c r="K32" s="283"/>
      <c r="L32" s="282"/>
      <c r="M32" s="278"/>
      <c r="N32" s="279"/>
      <c r="O32" s="315"/>
      <c r="P32" s="316"/>
      <c r="Q32" s="282"/>
      <c r="R32" s="283"/>
      <c r="S32" s="283"/>
      <c r="T32" s="284"/>
      <c r="U32" s="280"/>
      <c r="V32" s="281"/>
      <c r="W32" s="282"/>
      <c r="X32" s="283"/>
      <c r="Y32" s="283"/>
      <c r="Z32" s="284"/>
    </row>
    <row r="33" spans="1:28" ht="12.5">
      <c r="A33" s="298"/>
      <c r="B33" s="293" t="s">
        <v>152</v>
      </c>
      <c r="C33" s="29" t="s">
        <v>72</v>
      </c>
      <c r="D33" s="296" t="s">
        <v>214</v>
      </c>
      <c r="E33" s="287">
        <v>4</v>
      </c>
      <c r="F33" s="263" t="s">
        <v>165</v>
      </c>
      <c r="G33" s="263" t="s">
        <v>164</v>
      </c>
      <c r="H33" s="266">
        <v>45846</v>
      </c>
      <c r="I33" s="313"/>
      <c r="J33" s="277"/>
      <c r="K33" s="277"/>
      <c r="L33" s="277"/>
      <c r="M33" s="277"/>
      <c r="N33" s="284"/>
      <c r="O33" s="324"/>
      <c r="P33" s="325" t="s">
        <v>94</v>
      </c>
      <c r="Q33" s="283"/>
      <c r="R33" s="282"/>
      <c r="S33" s="327"/>
      <c r="T33" s="279"/>
      <c r="U33" s="280"/>
      <c r="V33" s="281"/>
      <c r="W33" s="282" t="s">
        <v>93</v>
      </c>
      <c r="X33" s="283"/>
      <c r="Y33" s="283"/>
      <c r="Z33" s="284"/>
    </row>
    <row r="34" spans="1:28" ht="12.5">
      <c r="A34" s="298"/>
      <c r="B34" s="293"/>
      <c r="C34" s="29" t="s">
        <v>73</v>
      </c>
      <c r="D34" s="296"/>
      <c r="E34" s="287"/>
      <c r="F34" s="265"/>
      <c r="G34" s="265"/>
      <c r="H34" s="268"/>
      <c r="I34" s="313"/>
      <c r="J34" s="277"/>
      <c r="K34" s="277"/>
      <c r="L34" s="277"/>
      <c r="M34" s="277"/>
      <c r="N34" s="284"/>
      <c r="O34" s="324"/>
      <c r="P34" s="326"/>
      <c r="Q34" s="283"/>
      <c r="R34" s="282"/>
      <c r="S34" s="327"/>
      <c r="T34" s="279"/>
      <c r="U34" s="280"/>
      <c r="V34" s="281"/>
      <c r="W34" s="282"/>
      <c r="X34" s="283"/>
      <c r="Y34" s="283"/>
      <c r="Z34" s="284"/>
    </row>
    <row r="35" spans="1:28" ht="12.5">
      <c r="A35" s="298"/>
      <c r="B35" s="293" t="s">
        <v>99</v>
      </c>
      <c r="C35" s="29" t="s">
        <v>74</v>
      </c>
      <c r="D35" s="296" t="s">
        <v>324</v>
      </c>
      <c r="E35" s="287">
        <v>6</v>
      </c>
      <c r="F35" s="263" t="s">
        <v>168</v>
      </c>
      <c r="G35" s="263" t="s">
        <v>102</v>
      </c>
      <c r="H35" s="266">
        <v>45792</v>
      </c>
      <c r="I35" s="313"/>
      <c r="J35" s="277"/>
      <c r="K35" s="277"/>
      <c r="L35" s="277"/>
      <c r="M35" s="277"/>
      <c r="N35" s="284"/>
      <c r="O35" s="313"/>
      <c r="P35" s="277"/>
      <c r="Q35" s="277"/>
      <c r="R35" s="277"/>
      <c r="S35" s="278"/>
      <c r="T35" s="279"/>
      <c r="U35" s="324"/>
      <c r="V35" s="325" t="s">
        <v>94</v>
      </c>
      <c r="W35" s="277"/>
      <c r="X35" s="277"/>
      <c r="Y35" s="278"/>
      <c r="Z35" s="279"/>
    </row>
    <row r="36" spans="1:28" ht="12.5">
      <c r="A36" s="298"/>
      <c r="B36" s="293"/>
      <c r="C36" s="29" t="s">
        <v>75</v>
      </c>
      <c r="D36" s="296"/>
      <c r="E36" s="287"/>
      <c r="F36" s="264"/>
      <c r="G36" s="264"/>
      <c r="H36" s="267"/>
      <c r="I36" s="313"/>
      <c r="J36" s="277"/>
      <c r="K36" s="277"/>
      <c r="L36" s="277"/>
      <c r="M36" s="277"/>
      <c r="N36" s="284"/>
      <c r="O36" s="313"/>
      <c r="P36" s="277"/>
      <c r="Q36" s="277"/>
      <c r="R36" s="277"/>
      <c r="S36" s="278"/>
      <c r="T36" s="279"/>
      <c r="U36" s="324"/>
      <c r="V36" s="326"/>
      <c r="W36" s="277"/>
      <c r="X36" s="277"/>
      <c r="Y36" s="278"/>
      <c r="Z36" s="279"/>
    </row>
    <row r="37" spans="1:28" ht="25">
      <c r="A37" s="298"/>
      <c r="B37" s="293"/>
      <c r="C37" s="29" t="s">
        <v>76</v>
      </c>
      <c r="D37" s="296"/>
      <c r="E37" s="287"/>
      <c r="F37" s="265"/>
      <c r="G37" s="265"/>
      <c r="H37" s="268"/>
      <c r="I37" s="313"/>
      <c r="J37" s="277"/>
      <c r="K37" s="277"/>
      <c r="L37" s="277"/>
      <c r="M37" s="277"/>
      <c r="N37" s="284"/>
      <c r="O37" s="313"/>
      <c r="P37" s="277"/>
      <c r="Q37" s="277"/>
      <c r="R37" s="277"/>
      <c r="S37" s="278"/>
      <c r="T37" s="279"/>
      <c r="U37" s="324"/>
      <c r="V37" s="326"/>
      <c r="W37" s="277"/>
      <c r="X37" s="277"/>
      <c r="Y37" s="278"/>
      <c r="Z37" s="279"/>
    </row>
    <row r="38" spans="1:28" ht="12.5">
      <c r="A38" s="298"/>
      <c r="B38" s="293" t="s">
        <v>153</v>
      </c>
      <c r="C38" s="29" t="s">
        <v>77</v>
      </c>
      <c r="D38" s="296" t="s">
        <v>325</v>
      </c>
      <c r="E38" s="302" t="s">
        <v>320</v>
      </c>
      <c r="F38" s="270" t="s">
        <v>162</v>
      </c>
      <c r="G38" s="270" t="s">
        <v>163</v>
      </c>
      <c r="H38" s="271">
        <v>45703</v>
      </c>
      <c r="I38" s="285" t="s">
        <v>94</v>
      </c>
      <c r="J38" s="323"/>
      <c r="K38" s="283"/>
      <c r="L38" s="282"/>
      <c r="M38" s="278"/>
      <c r="N38" s="279"/>
      <c r="O38" s="285" t="s">
        <v>94</v>
      </c>
      <c r="P38" s="323"/>
      <c r="Q38" s="277"/>
      <c r="R38" s="277"/>
      <c r="S38" s="278"/>
      <c r="T38" s="279"/>
      <c r="U38" s="280"/>
      <c r="V38" s="281"/>
      <c r="W38" s="282" t="s">
        <v>93</v>
      </c>
      <c r="X38" s="283"/>
      <c r="Y38" s="283"/>
      <c r="Z38" s="284"/>
    </row>
    <row r="39" spans="1:28" ht="12.5">
      <c r="A39" s="298"/>
      <c r="B39" s="293"/>
      <c r="C39" s="29" t="s">
        <v>78</v>
      </c>
      <c r="D39" s="296"/>
      <c r="E39" s="287"/>
      <c r="F39" s="270"/>
      <c r="G39" s="270"/>
      <c r="H39" s="271"/>
      <c r="I39" s="286"/>
      <c r="J39" s="323"/>
      <c r="K39" s="283"/>
      <c r="L39" s="282"/>
      <c r="M39" s="278"/>
      <c r="N39" s="279"/>
      <c r="O39" s="286"/>
      <c r="P39" s="323"/>
      <c r="Q39" s="277"/>
      <c r="R39" s="277"/>
      <c r="S39" s="278"/>
      <c r="T39" s="279"/>
      <c r="U39" s="280"/>
      <c r="V39" s="281"/>
      <c r="W39" s="282"/>
      <c r="X39" s="283"/>
      <c r="Y39" s="283"/>
      <c r="Z39" s="284"/>
    </row>
    <row r="40" spans="1:28" ht="12.5">
      <c r="A40" s="298"/>
      <c r="B40" s="293"/>
      <c r="C40" s="29" t="s">
        <v>79</v>
      </c>
      <c r="D40" s="296"/>
      <c r="E40" s="287"/>
      <c r="F40" s="270"/>
      <c r="G40" s="270"/>
      <c r="H40" s="271"/>
      <c r="I40" s="286"/>
      <c r="J40" s="323"/>
      <c r="K40" s="283"/>
      <c r="L40" s="282"/>
      <c r="M40" s="278"/>
      <c r="N40" s="279"/>
      <c r="O40" s="286"/>
      <c r="P40" s="323"/>
      <c r="Q40" s="277"/>
      <c r="R40" s="277"/>
      <c r="S40" s="278"/>
      <c r="T40" s="279"/>
      <c r="U40" s="280"/>
      <c r="V40" s="281"/>
      <c r="W40" s="282"/>
      <c r="X40" s="283"/>
      <c r="Y40" s="283"/>
      <c r="Z40" s="284"/>
    </row>
    <row r="41" spans="1:28" ht="12.5">
      <c r="A41" s="298"/>
      <c r="B41" s="293"/>
      <c r="C41" s="29" t="s">
        <v>80</v>
      </c>
      <c r="D41" s="296"/>
      <c r="E41" s="287"/>
      <c r="F41" s="270"/>
      <c r="G41" s="270"/>
      <c r="H41" s="271"/>
      <c r="I41" s="286"/>
      <c r="J41" s="323"/>
      <c r="K41" s="283"/>
      <c r="L41" s="282"/>
      <c r="M41" s="278"/>
      <c r="N41" s="279"/>
      <c r="O41" s="286"/>
      <c r="P41" s="323"/>
      <c r="Q41" s="277"/>
      <c r="R41" s="277"/>
      <c r="S41" s="278"/>
      <c r="T41" s="279"/>
      <c r="U41" s="280"/>
      <c r="V41" s="281"/>
      <c r="W41" s="282"/>
      <c r="X41" s="283"/>
      <c r="Y41" s="283"/>
      <c r="Z41" s="284"/>
    </row>
    <row r="42" spans="1:28" ht="12.5">
      <c r="A42" s="298"/>
      <c r="B42" s="293"/>
      <c r="C42" s="29" t="s">
        <v>81</v>
      </c>
      <c r="D42" s="296"/>
      <c r="E42" s="287"/>
      <c r="F42" s="270"/>
      <c r="G42" s="270"/>
      <c r="H42" s="271"/>
      <c r="I42" s="286"/>
      <c r="J42" s="323"/>
      <c r="K42" s="283"/>
      <c r="L42" s="282"/>
      <c r="M42" s="278"/>
      <c r="N42" s="279"/>
      <c r="O42" s="286"/>
      <c r="P42" s="323"/>
      <c r="Q42" s="277"/>
      <c r="R42" s="277"/>
      <c r="S42" s="278"/>
      <c r="T42" s="279"/>
      <c r="U42" s="280"/>
      <c r="V42" s="281"/>
      <c r="W42" s="282"/>
      <c r="X42" s="283"/>
      <c r="Y42" s="283"/>
      <c r="Z42" s="284"/>
    </row>
    <row r="43" spans="1:28" ht="12.5">
      <c r="A43" s="298"/>
      <c r="B43" s="293"/>
      <c r="C43" s="29" t="s">
        <v>82</v>
      </c>
      <c r="D43" s="296"/>
      <c r="E43" s="287"/>
      <c r="F43" s="270"/>
      <c r="G43" s="270"/>
      <c r="H43" s="271"/>
      <c r="I43" s="286"/>
      <c r="J43" s="323"/>
      <c r="K43" s="283"/>
      <c r="L43" s="282"/>
      <c r="M43" s="278"/>
      <c r="N43" s="279"/>
      <c r="O43" s="286"/>
      <c r="P43" s="323"/>
      <c r="Q43" s="277"/>
      <c r="R43" s="277"/>
      <c r="S43" s="278"/>
      <c r="T43" s="279"/>
      <c r="U43" s="280"/>
      <c r="V43" s="281"/>
      <c r="W43" s="282"/>
      <c r="X43" s="283"/>
      <c r="Y43" s="283"/>
      <c r="Z43" s="284"/>
    </row>
    <row r="44" spans="1:28">
      <c r="A44" s="298"/>
      <c r="B44" s="38" t="s">
        <v>7</v>
      </c>
      <c r="C44" s="39" t="s">
        <v>83</v>
      </c>
      <c r="D44" s="38" t="s">
        <v>158</v>
      </c>
      <c r="E44" s="50"/>
      <c r="F44" s="62"/>
      <c r="G44" s="62"/>
      <c r="H44" s="83"/>
      <c r="I44" s="77"/>
      <c r="J44" s="40"/>
      <c r="K44" s="40"/>
      <c r="L44" s="40"/>
      <c r="M44" s="40"/>
      <c r="N44" s="78"/>
      <c r="O44" s="77"/>
      <c r="P44" s="40"/>
      <c r="Q44" s="40"/>
      <c r="R44" s="40"/>
      <c r="S44" s="40"/>
      <c r="T44" s="78"/>
      <c r="U44" s="71" t="s">
        <v>94</v>
      </c>
      <c r="V44" s="41" t="s">
        <v>94</v>
      </c>
      <c r="W44" s="40"/>
      <c r="X44" s="40"/>
      <c r="Y44" s="51"/>
      <c r="Z44" s="72"/>
    </row>
    <row r="45" spans="1:28" ht="12.5">
      <c r="A45" s="298" t="s">
        <v>24</v>
      </c>
      <c r="B45" s="293" t="s">
        <v>154</v>
      </c>
      <c r="C45" s="29" t="s">
        <v>48</v>
      </c>
      <c r="D45" s="296" t="s">
        <v>216</v>
      </c>
      <c r="E45" s="287">
        <v>2</v>
      </c>
      <c r="F45" s="263" t="s">
        <v>165</v>
      </c>
      <c r="G45" s="263" t="s">
        <v>164</v>
      </c>
      <c r="H45" s="266">
        <v>45846</v>
      </c>
      <c r="I45" s="324"/>
      <c r="J45" s="325" t="s">
        <v>94</v>
      </c>
      <c r="K45" s="282"/>
      <c r="L45" s="283"/>
      <c r="M45" s="278"/>
      <c r="N45" s="279"/>
      <c r="O45" s="313"/>
      <c r="P45" s="277"/>
      <c r="Q45" s="277"/>
      <c r="R45" s="277"/>
      <c r="S45" s="277"/>
      <c r="T45" s="284"/>
      <c r="U45" s="280"/>
      <c r="V45" s="281"/>
      <c r="W45" s="282" t="s">
        <v>93</v>
      </c>
      <c r="X45" s="283"/>
      <c r="Y45" s="283"/>
      <c r="Z45" s="284"/>
    </row>
    <row r="46" spans="1:28" s="14" customFormat="1" ht="13">
      <c r="A46" s="298"/>
      <c r="B46" s="293"/>
      <c r="C46" s="29" t="s">
        <v>49</v>
      </c>
      <c r="D46" s="296"/>
      <c r="E46" s="287"/>
      <c r="F46" s="264"/>
      <c r="G46" s="264"/>
      <c r="H46" s="267"/>
      <c r="I46" s="324"/>
      <c r="J46" s="326"/>
      <c r="K46" s="282"/>
      <c r="L46" s="283"/>
      <c r="M46" s="278"/>
      <c r="N46" s="279"/>
      <c r="O46" s="313"/>
      <c r="P46" s="277"/>
      <c r="Q46" s="277"/>
      <c r="R46" s="277"/>
      <c r="S46" s="277"/>
      <c r="T46" s="284"/>
      <c r="U46" s="280"/>
      <c r="V46" s="281"/>
      <c r="W46" s="282"/>
      <c r="X46" s="283"/>
      <c r="Y46" s="283"/>
      <c r="Z46" s="284"/>
      <c r="AA46" s="1"/>
      <c r="AB46" s="1"/>
    </row>
    <row r="47" spans="1:28" ht="25">
      <c r="A47" s="298"/>
      <c r="B47" s="293"/>
      <c r="C47" s="29" t="s">
        <v>50</v>
      </c>
      <c r="D47" s="296"/>
      <c r="E47" s="287"/>
      <c r="F47" s="264"/>
      <c r="G47" s="264"/>
      <c r="H47" s="267"/>
      <c r="I47" s="324"/>
      <c r="J47" s="326"/>
      <c r="K47" s="282"/>
      <c r="L47" s="283"/>
      <c r="M47" s="278"/>
      <c r="N47" s="279"/>
      <c r="O47" s="313"/>
      <c r="P47" s="277"/>
      <c r="Q47" s="277"/>
      <c r="R47" s="277"/>
      <c r="S47" s="277"/>
      <c r="T47" s="284"/>
      <c r="U47" s="280"/>
      <c r="V47" s="281"/>
      <c r="W47" s="282"/>
      <c r="X47" s="283"/>
      <c r="Y47" s="283"/>
      <c r="Z47" s="284"/>
    </row>
    <row r="48" spans="1:28" ht="12.5">
      <c r="A48" s="298"/>
      <c r="B48" s="293"/>
      <c r="C48" s="29" t="s">
        <v>51</v>
      </c>
      <c r="D48" s="296"/>
      <c r="E48" s="287"/>
      <c r="F48" s="265"/>
      <c r="G48" s="265"/>
      <c r="H48" s="268"/>
      <c r="I48" s="324"/>
      <c r="J48" s="326"/>
      <c r="K48" s="282"/>
      <c r="L48" s="283"/>
      <c r="M48" s="278"/>
      <c r="N48" s="279"/>
      <c r="O48" s="313"/>
      <c r="P48" s="277"/>
      <c r="Q48" s="277"/>
      <c r="R48" s="277"/>
      <c r="S48" s="277"/>
      <c r="T48" s="284"/>
      <c r="U48" s="280"/>
      <c r="V48" s="281"/>
      <c r="W48" s="282"/>
      <c r="X48" s="283"/>
      <c r="Y48" s="283"/>
      <c r="Z48" s="284"/>
    </row>
    <row r="49" spans="1:28" ht="20" customHeight="1">
      <c r="A49" s="298"/>
      <c r="B49" s="293" t="s">
        <v>8</v>
      </c>
      <c r="C49" s="29" t="s">
        <v>27</v>
      </c>
      <c r="D49" s="296" t="s">
        <v>217</v>
      </c>
      <c r="E49" s="287">
        <v>1</v>
      </c>
      <c r="F49" s="270" t="s">
        <v>162</v>
      </c>
      <c r="G49" s="270" t="s">
        <v>163</v>
      </c>
      <c r="H49" s="271">
        <v>45703</v>
      </c>
      <c r="I49" s="314" t="s">
        <v>94</v>
      </c>
      <c r="J49" s="316"/>
      <c r="K49" s="277"/>
      <c r="L49" s="277"/>
      <c r="M49" s="278"/>
      <c r="N49" s="279"/>
      <c r="O49" s="313"/>
      <c r="P49" s="277"/>
      <c r="Q49" s="277"/>
      <c r="R49" s="277"/>
      <c r="S49" s="278"/>
      <c r="T49" s="279"/>
      <c r="U49" s="280"/>
      <c r="V49" s="281"/>
      <c r="W49" s="277"/>
      <c r="X49" s="277"/>
      <c r="Y49" s="277"/>
      <c r="Z49" s="284"/>
    </row>
    <row r="50" spans="1:28" ht="20" customHeight="1">
      <c r="A50" s="298"/>
      <c r="B50" s="293"/>
      <c r="C50" s="29" t="s">
        <v>28</v>
      </c>
      <c r="D50" s="296"/>
      <c r="E50" s="287"/>
      <c r="F50" s="270"/>
      <c r="G50" s="270"/>
      <c r="H50" s="271"/>
      <c r="I50" s="315"/>
      <c r="J50" s="316"/>
      <c r="K50" s="277"/>
      <c r="L50" s="277"/>
      <c r="M50" s="278"/>
      <c r="N50" s="279"/>
      <c r="O50" s="313"/>
      <c r="P50" s="277"/>
      <c r="Q50" s="277"/>
      <c r="R50" s="277"/>
      <c r="S50" s="278"/>
      <c r="T50" s="279"/>
      <c r="U50" s="280"/>
      <c r="V50" s="281"/>
      <c r="W50" s="277"/>
      <c r="X50" s="277"/>
      <c r="Y50" s="277"/>
      <c r="Z50" s="284"/>
    </row>
    <row r="51" spans="1:28" ht="20" customHeight="1">
      <c r="A51" s="298"/>
      <c r="B51" s="293"/>
      <c r="C51" s="29" t="s">
        <v>29</v>
      </c>
      <c r="D51" s="296"/>
      <c r="E51" s="287"/>
      <c r="F51" s="270"/>
      <c r="G51" s="270"/>
      <c r="H51" s="271"/>
      <c r="I51" s="315"/>
      <c r="J51" s="316"/>
      <c r="K51" s="277"/>
      <c r="L51" s="277"/>
      <c r="M51" s="278"/>
      <c r="N51" s="279"/>
      <c r="O51" s="313"/>
      <c r="P51" s="277"/>
      <c r="Q51" s="277"/>
      <c r="R51" s="277"/>
      <c r="S51" s="278"/>
      <c r="T51" s="279"/>
      <c r="U51" s="280"/>
      <c r="V51" s="281"/>
      <c r="W51" s="277"/>
      <c r="X51" s="277"/>
      <c r="Y51" s="277"/>
      <c r="Z51" s="284"/>
    </row>
    <row r="52" spans="1:28">
      <c r="A52" s="298"/>
      <c r="B52" s="28" t="s">
        <v>9</v>
      </c>
      <c r="C52" s="29" t="s">
        <v>52</v>
      </c>
      <c r="D52" s="89" t="s">
        <v>218</v>
      </c>
      <c r="E52" s="49">
        <v>3</v>
      </c>
      <c r="F52" s="47" t="s">
        <v>162</v>
      </c>
      <c r="G52" s="47" t="s">
        <v>163</v>
      </c>
      <c r="H52" s="82">
        <v>45703</v>
      </c>
      <c r="I52" s="75"/>
      <c r="J52" s="30"/>
      <c r="K52" s="30"/>
      <c r="L52" s="30"/>
      <c r="M52" s="30"/>
      <c r="N52" s="69"/>
      <c r="O52" s="67" t="s">
        <v>94</v>
      </c>
      <c r="P52" s="33"/>
      <c r="Q52" s="30"/>
      <c r="R52" s="30"/>
      <c r="S52" s="5"/>
      <c r="T52" s="8"/>
      <c r="U52" s="66"/>
      <c r="V52" s="32"/>
      <c r="W52" s="30"/>
      <c r="X52" s="30"/>
      <c r="Y52" s="30"/>
      <c r="Z52" s="69"/>
    </row>
    <row r="53" spans="1:28" ht="12.5">
      <c r="A53" s="298"/>
      <c r="B53" s="293" t="s">
        <v>10</v>
      </c>
      <c r="C53" s="29" t="s">
        <v>30</v>
      </c>
      <c r="D53" s="296" t="s">
        <v>326</v>
      </c>
      <c r="E53" s="287">
        <v>4</v>
      </c>
      <c r="F53" s="263" t="s">
        <v>165</v>
      </c>
      <c r="G53" s="263" t="s">
        <v>164</v>
      </c>
      <c r="H53" s="266">
        <v>45846</v>
      </c>
      <c r="I53" s="313"/>
      <c r="J53" s="277"/>
      <c r="K53" s="277"/>
      <c r="L53" s="277"/>
      <c r="M53" s="277"/>
      <c r="N53" s="284"/>
      <c r="O53" s="324"/>
      <c r="P53" s="325" t="s">
        <v>94</v>
      </c>
      <c r="Q53" s="277"/>
      <c r="R53" s="277"/>
      <c r="S53" s="278"/>
      <c r="T53" s="279"/>
      <c r="U53" s="280"/>
      <c r="V53" s="281"/>
      <c r="W53" s="277"/>
      <c r="X53" s="277"/>
      <c r="Y53" s="277"/>
      <c r="Z53" s="284"/>
    </row>
    <row r="54" spans="1:28" ht="12.5">
      <c r="A54" s="298"/>
      <c r="B54" s="293"/>
      <c r="C54" s="29" t="s">
        <v>32</v>
      </c>
      <c r="D54" s="296"/>
      <c r="E54" s="287"/>
      <c r="F54" s="264"/>
      <c r="G54" s="264"/>
      <c r="H54" s="267"/>
      <c r="I54" s="313"/>
      <c r="J54" s="277"/>
      <c r="K54" s="277"/>
      <c r="L54" s="277"/>
      <c r="M54" s="277"/>
      <c r="N54" s="284"/>
      <c r="O54" s="324"/>
      <c r="P54" s="326"/>
      <c r="Q54" s="277"/>
      <c r="R54" s="277"/>
      <c r="S54" s="278"/>
      <c r="T54" s="279"/>
      <c r="U54" s="280"/>
      <c r="V54" s="281"/>
      <c r="W54" s="277"/>
      <c r="X54" s="277"/>
      <c r="Y54" s="277"/>
      <c r="Z54" s="284"/>
    </row>
    <row r="55" spans="1:28" ht="12.5">
      <c r="A55" s="298"/>
      <c r="B55" s="293"/>
      <c r="C55" s="29" t="s">
        <v>31</v>
      </c>
      <c r="D55" s="296"/>
      <c r="E55" s="287"/>
      <c r="F55" s="265"/>
      <c r="G55" s="265"/>
      <c r="H55" s="268"/>
      <c r="I55" s="313"/>
      <c r="J55" s="277"/>
      <c r="K55" s="277"/>
      <c r="L55" s="277"/>
      <c r="M55" s="277"/>
      <c r="N55" s="284"/>
      <c r="O55" s="324"/>
      <c r="P55" s="326"/>
      <c r="Q55" s="277"/>
      <c r="R55" s="277"/>
      <c r="S55" s="278"/>
      <c r="T55" s="279"/>
      <c r="U55" s="280"/>
      <c r="V55" s="281"/>
      <c r="W55" s="277"/>
      <c r="X55" s="277"/>
      <c r="Y55" s="277"/>
      <c r="Z55" s="284"/>
    </row>
    <row r="56" spans="1:28">
      <c r="A56" s="298"/>
      <c r="B56" s="294" t="s">
        <v>11</v>
      </c>
      <c r="C56" s="39" t="s">
        <v>33</v>
      </c>
      <c r="D56" s="38" t="s">
        <v>158</v>
      </c>
      <c r="E56" s="54" t="s">
        <v>161</v>
      </c>
      <c r="F56" s="62" t="s">
        <v>166</v>
      </c>
      <c r="G56" s="62" t="s">
        <v>167</v>
      </c>
      <c r="H56" s="83">
        <v>46006</v>
      </c>
      <c r="I56" s="303"/>
      <c r="J56" s="304"/>
      <c r="K56" s="304"/>
      <c r="L56" s="304"/>
      <c r="M56" s="304"/>
      <c r="N56" s="305"/>
      <c r="O56" s="303"/>
      <c r="P56" s="304"/>
      <c r="Q56" s="304"/>
      <c r="R56" s="304"/>
      <c r="S56" s="304"/>
      <c r="T56" s="305"/>
      <c r="U56" s="310" t="s">
        <v>94</v>
      </c>
      <c r="V56" s="308" t="s">
        <v>94</v>
      </c>
      <c r="W56" s="304"/>
      <c r="X56" s="304"/>
      <c r="Y56" s="307"/>
      <c r="Z56" s="306"/>
    </row>
    <row r="57" spans="1:28">
      <c r="A57" s="298"/>
      <c r="B57" s="294"/>
      <c r="C57" s="39" t="s">
        <v>34</v>
      </c>
      <c r="D57" s="38" t="s">
        <v>158</v>
      </c>
      <c r="E57" s="54" t="s">
        <v>161</v>
      </c>
      <c r="F57" s="62" t="s">
        <v>166</v>
      </c>
      <c r="G57" s="62" t="s">
        <v>167</v>
      </c>
      <c r="H57" s="83">
        <v>46006</v>
      </c>
      <c r="I57" s="303"/>
      <c r="J57" s="304"/>
      <c r="K57" s="304"/>
      <c r="L57" s="304"/>
      <c r="M57" s="304"/>
      <c r="N57" s="305"/>
      <c r="O57" s="303"/>
      <c r="P57" s="304"/>
      <c r="Q57" s="304"/>
      <c r="R57" s="304"/>
      <c r="S57" s="304"/>
      <c r="T57" s="305"/>
      <c r="U57" s="311"/>
      <c r="V57" s="309"/>
      <c r="W57" s="304"/>
      <c r="X57" s="304"/>
      <c r="Y57" s="307"/>
      <c r="Z57" s="306"/>
    </row>
    <row r="58" spans="1:28">
      <c r="A58" s="298"/>
      <c r="B58" s="294" t="s">
        <v>12</v>
      </c>
      <c r="C58" s="39" t="s">
        <v>35</v>
      </c>
      <c r="D58" s="38" t="s">
        <v>158</v>
      </c>
      <c r="E58" s="54" t="s">
        <v>161</v>
      </c>
      <c r="F58" s="62" t="s">
        <v>166</v>
      </c>
      <c r="G58" s="62" t="s">
        <v>167</v>
      </c>
      <c r="H58" s="83">
        <v>46006</v>
      </c>
      <c r="I58" s="303"/>
      <c r="J58" s="304"/>
      <c r="K58" s="304"/>
      <c r="L58" s="304"/>
      <c r="M58" s="304"/>
      <c r="N58" s="305"/>
      <c r="O58" s="303"/>
      <c r="P58" s="304"/>
      <c r="Q58" s="304"/>
      <c r="R58" s="304"/>
      <c r="S58" s="304"/>
      <c r="T58" s="305"/>
      <c r="U58" s="310" t="s">
        <v>94</v>
      </c>
      <c r="V58" s="308" t="s">
        <v>94</v>
      </c>
      <c r="W58" s="304"/>
      <c r="X58" s="304"/>
      <c r="Y58" s="307"/>
      <c r="Z58" s="306"/>
    </row>
    <row r="59" spans="1:28">
      <c r="A59" s="298"/>
      <c r="B59" s="294"/>
      <c r="C59" s="39" t="s">
        <v>36</v>
      </c>
      <c r="D59" s="38" t="s">
        <v>158</v>
      </c>
      <c r="E59" s="54" t="s">
        <v>161</v>
      </c>
      <c r="F59" s="62" t="s">
        <v>166</v>
      </c>
      <c r="G59" s="62" t="s">
        <v>167</v>
      </c>
      <c r="H59" s="83">
        <v>46006</v>
      </c>
      <c r="I59" s="303"/>
      <c r="J59" s="304"/>
      <c r="K59" s="304"/>
      <c r="L59" s="304"/>
      <c r="M59" s="304"/>
      <c r="N59" s="305"/>
      <c r="O59" s="303"/>
      <c r="P59" s="304"/>
      <c r="Q59" s="304"/>
      <c r="R59" s="304"/>
      <c r="S59" s="304"/>
      <c r="T59" s="305"/>
      <c r="U59" s="311"/>
      <c r="V59" s="309"/>
      <c r="W59" s="304"/>
      <c r="X59" s="304"/>
      <c r="Y59" s="307"/>
      <c r="Z59" s="306"/>
    </row>
    <row r="60" spans="1:28" ht="12.5">
      <c r="A60" s="298" t="s">
        <v>25</v>
      </c>
      <c r="B60" s="293" t="s">
        <v>155</v>
      </c>
      <c r="C60" s="29" t="s">
        <v>53</v>
      </c>
      <c r="D60" s="296" t="s">
        <v>220</v>
      </c>
      <c r="E60" s="288" t="s">
        <v>319</v>
      </c>
      <c r="F60" s="263" t="s">
        <v>165</v>
      </c>
      <c r="G60" s="263" t="s">
        <v>164</v>
      </c>
      <c r="H60" s="266">
        <v>45846</v>
      </c>
      <c r="I60" s="320"/>
      <c r="J60" s="321" t="s">
        <v>94</v>
      </c>
      <c r="K60" s="282"/>
      <c r="L60" s="283"/>
      <c r="M60" s="278"/>
      <c r="N60" s="279"/>
      <c r="O60" s="285" t="s">
        <v>94</v>
      </c>
      <c r="P60" s="323"/>
      <c r="Q60" s="277"/>
      <c r="R60" s="277"/>
      <c r="S60" s="278"/>
      <c r="T60" s="279"/>
      <c r="U60" s="280"/>
      <c r="V60" s="281"/>
      <c r="W60" s="282" t="s">
        <v>93</v>
      </c>
      <c r="X60" s="283"/>
      <c r="Y60" s="283"/>
      <c r="Z60" s="284"/>
    </row>
    <row r="61" spans="1:28" ht="25">
      <c r="A61" s="298"/>
      <c r="B61" s="293"/>
      <c r="C61" s="29" t="s">
        <v>54</v>
      </c>
      <c r="D61" s="296"/>
      <c r="E61" s="287"/>
      <c r="F61" s="264"/>
      <c r="G61" s="264"/>
      <c r="H61" s="267"/>
      <c r="I61" s="320"/>
      <c r="J61" s="322"/>
      <c r="K61" s="282"/>
      <c r="L61" s="283"/>
      <c r="M61" s="278"/>
      <c r="N61" s="279"/>
      <c r="O61" s="286"/>
      <c r="P61" s="323"/>
      <c r="Q61" s="277"/>
      <c r="R61" s="277"/>
      <c r="S61" s="278"/>
      <c r="T61" s="279"/>
      <c r="U61" s="280"/>
      <c r="V61" s="281"/>
      <c r="W61" s="282"/>
      <c r="X61" s="283"/>
      <c r="Y61" s="283"/>
      <c r="Z61" s="284"/>
    </row>
    <row r="62" spans="1:28" s="14" customFormat="1" ht="13">
      <c r="A62" s="298"/>
      <c r="B62" s="293"/>
      <c r="C62" s="29" t="s">
        <v>55</v>
      </c>
      <c r="D62" s="296"/>
      <c r="E62" s="287"/>
      <c r="F62" s="265"/>
      <c r="G62" s="265"/>
      <c r="H62" s="268"/>
      <c r="I62" s="320"/>
      <c r="J62" s="322"/>
      <c r="K62" s="282"/>
      <c r="L62" s="283"/>
      <c r="M62" s="278"/>
      <c r="N62" s="279"/>
      <c r="O62" s="286"/>
      <c r="P62" s="323"/>
      <c r="Q62" s="277"/>
      <c r="R62" s="277"/>
      <c r="S62" s="278"/>
      <c r="T62" s="279"/>
      <c r="U62" s="280"/>
      <c r="V62" s="281"/>
      <c r="W62" s="282"/>
      <c r="X62" s="283"/>
      <c r="Y62" s="283"/>
      <c r="Z62" s="284"/>
      <c r="AA62" s="1"/>
      <c r="AB62" s="1"/>
    </row>
    <row r="63" spans="1:28" ht="37.5">
      <c r="A63" s="298"/>
      <c r="B63" s="28" t="s">
        <v>156</v>
      </c>
      <c r="C63" s="29" t="s">
        <v>56</v>
      </c>
      <c r="D63" s="89" t="s">
        <v>221</v>
      </c>
      <c r="E63" s="49">
        <v>1</v>
      </c>
      <c r="F63" s="63" t="s">
        <v>162</v>
      </c>
      <c r="G63" s="47" t="s">
        <v>163</v>
      </c>
      <c r="H63" s="82">
        <v>45703</v>
      </c>
      <c r="I63" s="67" t="s">
        <v>94</v>
      </c>
      <c r="J63" s="33"/>
      <c r="K63" s="6"/>
      <c r="L63" s="35"/>
      <c r="M63" s="5"/>
      <c r="N63" s="8"/>
      <c r="O63" s="75"/>
      <c r="P63" s="30"/>
      <c r="Q63" s="30"/>
      <c r="R63" s="30"/>
      <c r="S63" s="5"/>
      <c r="T63" s="8"/>
      <c r="U63" s="66"/>
      <c r="V63" s="32"/>
      <c r="W63" s="6" t="s">
        <v>93</v>
      </c>
      <c r="X63" s="35"/>
      <c r="Y63" s="35"/>
      <c r="Z63" s="69"/>
    </row>
    <row r="64" spans="1:28" ht="12.5">
      <c r="A64" s="298"/>
      <c r="B64" s="293" t="s">
        <v>157</v>
      </c>
      <c r="C64" s="29" t="s">
        <v>57</v>
      </c>
      <c r="D64" s="296" t="s">
        <v>327</v>
      </c>
      <c r="E64" s="287">
        <v>3</v>
      </c>
      <c r="F64" s="263" t="s">
        <v>162</v>
      </c>
      <c r="G64" s="263" t="s">
        <v>163</v>
      </c>
      <c r="H64" s="266">
        <v>45703</v>
      </c>
      <c r="I64" s="313"/>
      <c r="J64" s="277"/>
      <c r="K64" s="283"/>
      <c r="L64" s="282"/>
      <c r="M64" s="277"/>
      <c r="N64" s="284"/>
      <c r="O64" s="317" t="s">
        <v>94</v>
      </c>
      <c r="P64" s="319"/>
      <c r="Q64" s="277"/>
      <c r="R64" s="277"/>
      <c r="S64" s="278"/>
      <c r="T64" s="312"/>
      <c r="U64" s="280"/>
      <c r="V64" s="281"/>
      <c r="W64" s="282" t="s">
        <v>93</v>
      </c>
      <c r="X64" s="283"/>
      <c r="Y64" s="283"/>
      <c r="Z64" s="284"/>
    </row>
    <row r="65" spans="1:26" ht="12.5">
      <c r="A65" s="298"/>
      <c r="B65" s="293"/>
      <c r="C65" s="29" t="s">
        <v>58</v>
      </c>
      <c r="D65" s="296"/>
      <c r="E65" s="287"/>
      <c r="F65" s="264"/>
      <c r="G65" s="264"/>
      <c r="H65" s="267"/>
      <c r="I65" s="313"/>
      <c r="J65" s="277"/>
      <c r="K65" s="283"/>
      <c r="L65" s="282"/>
      <c r="M65" s="277"/>
      <c r="N65" s="284"/>
      <c r="O65" s="318"/>
      <c r="P65" s="319"/>
      <c r="Q65" s="277"/>
      <c r="R65" s="277"/>
      <c r="S65" s="278"/>
      <c r="T65" s="279"/>
      <c r="U65" s="280"/>
      <c r="V65" s="281"/>
      <c r="W65" s="282"/>
      <c r="X65" s="283"/>
      <c r="Y65" s="283"/>
      <c r="Z65" s="284"/>
    </row>
    <row r="66" spans="1:26" ht="12.5">
      <c r="A66" s="298"/>
      <c r="B66" s="293"/>
      <c r="C66" s="29" t="s">
        <v>59</v>
      </c>
      <c r="D66" s="296"/>
      <c r="E66" s="287"/>
      <c r="F66" s="265"/>
      <c r="G66" s="265"/>
      <c r="H66" s="268"/>
      <c r="I66" s="313"/>
      <c r="J66" s="277"/>
      <c r="K66" s="283"/>
      <c r="L66" s="282"/>
      <c r="M66" s="277"/>
      <c r="N66" s="284"/>
      <c r="O66" s="318"/>
      <c r="P66" s="319"/>
      <c r="Q66" s="277"/>
      <c r="R66" s="277"/>
      <c r="S66" s="278"/>
      <c r="T66" s="279"/>
      <c r="U66" s="280"/>
      <c r="V66" s="281"/>
      <c r="W66" s="282"/>
      <c r="X66" s="283"/>
      <c r="Y66" s="283"/>
      <c r="Z66" s="284"/>
    </row>
    <row r="67" spans="1:26" ht="12.5">
      <c r="A67" s="298"/>
      <c r="B67" s="293" t="s">
        <v>13</v>
      </c>
      <c r="C67" s="29" t="s">
        <v>60</v>
      </c>
      <c r="D67" s="296" t="s">
        <v>101</v>
      </c>
      <c r="E67" s="287">
        <v>3</v>
      </c>
      <c r="F67" s="263" t="s">
        <v>162</v>
      </c>
      <c r="G67" s="263" t="s">
        <v>163</v>
      </c>
      <c r="H67" s="266">
        <v>45703</v>
      </c>
      <c r="I67" s="313"/>
      <c r="J67" s="277"/>
      <c r="K67" s="277"/>
      <c r="L67" s="277"/>
      <c r="M67" s="278"/>
      <c r="N67" s="279"/>
      <c r="O67" s="314" t="s">
        <v>94</v>
      </c>
      <c r="P67" s="316"/>
      <c r="Q67" s="277"/>
      <c r="R67" s="277"/>
      <c r="S67" s="278"/>
      <c r="T67" s="279"/>
      <c r="U67" s="280"/>
      <c r="V67" s="281"/>
      <c r="W67" s="277"/>
      <c r="X67" s="277"/>
      <c r="Y67" s="277"/>
      <c r="Z67" s="284"/>
    </row>
    <row r="68" spans="1:26" ht="12.5">
      <c r="A68" s="298"/>
      <c r="B68" s="293"/>
      <c r="C68" s="29" t="s">
        <v>61</v>
      </c>
      <c r="D68" s="296"/>
      <c r="E68" s="287"/>
      <c r="F68" s="264"/>
      <c r="G68" s="264"/>
      <c r="H68" s="267"/>
      <c r="I68" s="313"/>
      <c r="J68" s="277"/>
      <c r="K68" s="277"/>
      <c r="L68" s="277"/>
      <c r="M68" s="278"/>
      <c r="N68" s="279"/>
      <c r="O68" s="315"/>
      <c r="P68" s="316"/>
      <c r="Q68" s="277"/>
      <c r="R68" s="277"/>
      <c r="S68" s="278"/>
      <c r="T68" s="279"/>
      <c r="U68" s="280"/>
      <c r="V68" s="281"/>
      <c r="W68" s="277"/>
      <c r="X68" s="277"/>
      <c r="Y68" s="277"/>
      <c r="Z68" s="284"/>
    </row>
    <row r="69" spans="1:26" ht="12.5">
      <c r="A69" s="298"/>
      <c r="B69" s="293"/>
      <c r="C69" s="29" t="s">
        <v>62</v>
      </c>
      <c r="D69" s="296"/>
      <c r="E69" s="287"/>
      <c r="F69" s="265"/>
      <c r="G69" s="265"/>
      <c r="H69" s="268"/>
      <c r="I69" s="313"/>
      <c r="J69" s="277"/>
      <c r="K69" s="277"/>
      <c r="L69" s="277"/>
      <c r="M69" s="278"/>
      <c r="N69" s="279"/>
      <c r="O69" s="315"/>
      <c r="P69" s="316"/>
      <c r="Q69" s="277"/>
      <c r="R69" s="277"/>
      <c r="S69" s="278"/>
      <c r="T69" s="279"/>
      <c r="U69" s="280"/>
      <c r="V69" s="281"/>
      <c r="W69" s="277"/>
      <c r="X69" s="277"/>
      <c r="Y69" s="277"/>
      <c r="Z69" s="284"/>
    </row>
    <row r="70" spans="1:26">
      <c r="A70" s="298"/>
      <c r="B70" s="38" t="s">
        <v>14</v>
      </c>
      <c r="C70" s="39" t="s">
        <v>63</v>
      </c>
      <c r="D70" s="38" t="s">
        <v>158</v>
      </c>
      <c r="E70" s="54" t="s">
        <v>161</v>
      </c>
      <c r="F70" s="62" t="s">
        <v>166</v>
      </c>
      <c r="G70" s="62" t="s">
        <v>167</v>
      </c>
      <c r="H70" s="83">
        <v>46006</v>
      </c>
      <c r="I70" s="77"/>
      <c r="J70" s="40"/>
      <c r="K70" s="40"/>
      <c r="L70" s="40"/>
      <c r="M70" s="40"/>
      <c r="N70" s="78"/>
      <c r="O70" s="77"/>
      <c r="P70" s="40"/>
      <c r="Q70" s="40"/>
      <c r="R70" s="40"/>
      <c r="S70" s="40"/>
      <c r="T70" s="78"/>
      <c r="U70" s="9" t="s">
        <v>94</v>
      </c>
      <c r="V70" s="10" t="s">
        <v>94</v>
      </c>
      <c r="W70" s="40"/>
      <c r="X70" s="40"/>
      <c r="Y70" s="42"/>
      <c r="Z70" s="11"/>
    </row>
    <row r="71" spans="1:26" ht="35.5" thickBot="1">
      <c r="A71" s="298"/>
      <c r="B71" s="38" t="s">
        <v>84</v>
      </c>
      <c r="C71" s="39" t="s">
        <v>64</v>
      </c>
      <c r="D71" s="38" t="s">
        <v>158</v>
      </c>
      <c r="E71" s="54" t="s">
        <v>161</v>
      </c>
      <c r="F71" s="62" t="s">
        <v>166</v>
      </c>
      <c r="G71" s="62" t="s">
        <v>167</v>
      </c>
      <c r="H71" s="83">
        <v>46006</v>
      </c>
      <c r="I71" s="79"/>
      <c r="J71" s="74"/>
      <c r="K71" s="74"/>
      <c r="L71" s="74"/>
      <c r="M71" s="74"/>
      <c r="N71" s="80"/>
      <c r="O71" s="79"/>
      <c r="P71" s="74"/>
      <c r="Q71" s="74"/>
      <c r="R71" s="74"/>
      <c r="S71" s="74"/>
      <c r="T71" s="80"/>
      <c r="U71" s="73" t="s">
        <v>94</v>
      </c>
      <c r="V71" s="15" t="s">
        <v>94</v>
      </c>
      <c r="W71" s="74"/>
      <c r="X71" s="74"/>
      <c r="Y71" s="12"/>
      <c r="Z71" s="13"/>
    </row>
  </sheetData>
  <mergeCells count="472">
    <mergeCell ref="B67:B69"/>
    <mergeCell ref="B38:B43"/>
    <mergeCell ref="O2:T2"/>
    <mergeCell ref="U2:Z2"/>
    <mergeCell ref="I3:J3"/>
    <mergeCell ref="K3:L3"/>
    <mergeCell ref="M3:N3"/>
    <mergeCell ref="O3:P3"/>
    <mergeCell ref="B5:B7"/>
    <mergeCell ref="B11:B12"/>
    <mergeCell ref="B8:B10"/>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I8:I10"/>
    <mergeCell ref="J8:J10"/>
    <mergeCell ref="K8:K10"/>
    <mergeCell ref="L8:L10"/>
    <mergeCell ref="M8:M10"/>
    <mergeCell ref="N8:N10"/>
    <mergeCell ref="O8:O10"/>
    <mergeCell ref="P8:P10"/>
    <mergeCell ref="Q8:Q10"/>
    <mergeCell ref="R8:R10"/>
    <mergeCell ref="S8:S10"/>
    <mergeCell ref="T8:T10"/>
    <mergeCell ref="U8:U10"/>
    <mergeCell ref="V8:V10"/>
    <mergeCell ref="W8:W10"/>
    <mergeCell ref="X8:X10"/>
    <mergeCell ref="Y8:Y10"/>
    <mergeCell ref="Z8:Z10"/>
    <mergeCell ref="I11:I12"/>
    <mergeCell ref="J11:J12"/>
    <mergeCell ref="K11:K12"/>
    <mergeCell ref="L11:L12"/>
    <mergeCell ref="M11:M12"/>
    <mergeCell ref="N11:N12"/>
    <mergeCell ref="O11:O12"/>
    <mergeCell ref="P11:P12"/>
    <mergeCell ref="Q11:Q12"/>
    <mergeCell ref="R11:R12"/>
    <mergeCell ref="S11:S12"/>
    <mergeCell ref="T11:T12"/>
    <mergeCell ref="U11:U12"/>
    <mergeCell ref="V11:V12"/>
    <mergeCell ref="W11:W12"/>
    <mergeCell ref="X11:X12"/>
    <mergeCell ref="Y11:Y12"/>
    <mergeCell ref="Z11:Z12"/>
    <mergeCell ref="I16:I18"/>
    <mergeCell ref="J16:J18"/>
    <mergeCell ref="K16:K18"/>
    <mergeCell ref="L16:L18"/>
    <mergeCell ref="M16:M18"/>
    <mergeCell ref="N16:N18"/>
    <mergeCell ref="O16:O18"/>
    <mergeCell ref="P16:P18"/>
    <mergeCell ref="Q16:Q18"/>
    <mergeCell ref="R16:R18"/>
    <mergeCell ref="S16:S18"/>
    <mergeCell ref="T16:T18"/>
    <mergeCell ref="U16:U18"/>
    <mergeCell ref="V16:V18"/>
    <mergeCell ref="W16:W18"/>
    <mergeCell ref="X16:X18"/>
    <mergeCell ref="Y16:Y18"/>
    <mergeCell ref="Z16:Z18"/>
    <mergeCell ref="I19:I20"/>
    <mergeCell ref="J19:J20"/>
    <mergeCell ref="K19:K20"/>
    <mergeCell ref="L19:L20"/>
    <mergeCell ref="M19:M20"/>
    <mergeCell ref="N19:N20"/>
    <mergeCell ref="O19:O20"/>
    <mergeCell ref="P19:P20"/>
    <mergeCell ref="Q19:Q20"/>
    <mergeCell ref="R19:R20"/>
    <mergeCell ref="S19:S20"/>
    <mergeCell ref="T19:T20"/>
    <mergeCell ref="U19:U20"/>
    <mergeCell ref="V19:V20"/>
    <mergeCell ref="W19:W20"/>
    <mergeCell ref="X19:X20"/>
    <mergeCell ref="Y19:Y20"/>
    <mergeCell ref="Z19:Z20"/>
    <mergeCell ref="I21:I23"/>
    <mergeCell ref="J21:J23"/>
    <mergeCell ref="K21:K23"/>
    <mergeCell ref="L21:L23"/>
    <mergeCell ref="M21:M23"/>
    <mergeCell ref="N21:N23"/>
    <mergeCell ref="O21:O23"/>
    <mergeCell ref="P21:P23"/>
    <mergeCell ref="Q21:Q23"/>
    <mergeCell ref="R21:R23"/>
    <mergeCell ref="S21:S23"/>
    <mergeCell ref="T21:T23"/>
    <mergeCell ref="U21:U23"/>
    <mergeCell ref="V21:V23"/>
    <mergeCell ref="W21:W23"/>
    <mergeCell ref="X21:X23"/>
    <mergeCell ref="Y21:Y23"/>
    <mergeCell ref="Z21:Z23"/>
    <mergeCell ref="I25:I28"/>
    <mergeCell ref="J25:J28"/>
    <mergeCell ref="K25:K28"/>
    <mergeCell ref="L25:L28"/>
    <mergeCell ref="M25:M28"/>
    <mergeCell ref="N25:N28"/>
    <mergeCell ref="O25:O28"/>
    <mergeCell ref="P25:P28"/>
    <mergeCell ref="Q25:Q28"/>
    <mergeCell ref="R25:R28"/>
    <mergeCell ref="S25:S28"/>
    <mergeCell ref="T25:T28"/>
    <mergeCell ref="U25:U28"/>
    <mergeCell ref="V25:V28"/>
    <mergeCell ref="W25:W28"/>
    <mergeCell ref="X25:X28"/>
    <mergeCell ref="Y25:Y28"/>
    <mergeCell ref="Z25:Z28"/>
    <mergeCell ref="I29:I32"/>
    <mergeCell ref="J29:J32"/>
    <mergeCell ref="K29:K32"/>
    <mergeCell ref="L29:L32"/>
    <mergeCell ref="M29:M32"/>
    <mergeCell ref="N29:N32"/>
    <mergeCell ref="O29:O32"/>
    <mergeCell ref="P29:P32"/>
    <mergeCell ref="Q29:Q32"/>
    <mergeCell ref="R29:R32"/>
    <mergeCell ref="S29:S32"/>
    <mergeCell ref="T29:T32"/>
    <mergeCell ref="U29:U32"/>
    <mergeCell ref="V29:V32"/>
    <mergeCell ref="W29:W32"/>
    <mergeCell ref="X29:X32"/>
    <mergeCell ref="Y29:Y32"/>
    <mergeCell ref="Z29:Z32"/>
    <mergeCell ref="I33:I34"/>
    <mergeCell ref="J33:J34"/>
    <mergeCell ref="K33:K34"/>
    <mergeCell ref="L33:L34"/>
    <mergeCell ref="M33:M34"/>
    <mergeCell ref="N33:N34"/>
    <mergeCell ref="O33:O34"/>
    <mergeCell ref="P33:P34"/>
    <mergeCell ref="Q33:Q34"/>
    <mergeCell ref="R33:R34"/>
    <mergeCell ref="S33:S34"/>
    <mergeCell ref="T33:T34"/>
    <mergeCell ref="U33:U34"/>
    <mergeCell ref="V33:V34"/>
    <mergeCell ref="W33:W34"/>
    <mergeCell ref="X33:X34"/>
    <mergeCell ref="Y33:Y34"/>
    <mergeCell ref="Z33:Z34"/>
    <mergeCell ref="S35:S37"/>
    <mergeCell ref="T35:T37"/>
    <mergeCell ref="U35:U37"/>
    <mergeCell ref="V35:V37"/>
    <mergeCell ref="W35:W37"/>
    <mergeCell ref="X35:X37"/>
    <mergeCell ref="Y35:Y37"/>
    <mergeCell ref="Z35:Z37"/>
    <mergeCell ref="I35:I37"/>
    <mergeCell ref="J35:J37"/>
    <mergeCell ref="K35:K37"/>
    <mergeCell ref="L35:L37"/>
    <mergeCell ref="M35:M37"/>
    <mergeCell ref="N35:N37"/>
    <mergeCell ref="O35:O37"/>
    <mergeCell ref="P35:P37"/>
    <mergeCell ref="Q35:Q37"/>
    <mergeCell ref="J38:J43"/>
    <mergeCell ref="K38:K43"/>
    <mergeCell ref="L38:L43"/>
    <mergeCell ref="M38:M43"/>
    <mergeCell ref="N38:N43"/>
    <mergeCell ref="O38:O43"/>
    <mergeCell ref="P38:P43"/>
    <mergeCell ref="Q38:Q43"/>
    <mergeCell ref="R35:R37"/>
    <mergeCell ref="I45:I48"/>
    <mergeCell ref="J45:J48"/>
    <mergeCell ref="K45:K48"/>
    <mergeCell ref="L45:L48"/>
    <mergeCell ref="M45:M48"/>
    <mergeCell ref="N45:N48"/>
    <mergeCell ref="O45:O48"/>
    <mergeCell ref="P45:P48"/>
    <mergeCell ref="Q45:Q48"/>
    <mergeCell ref="R45:R48"/>
    <mergeCell ref="S45:S48"/>
    <mergeCell ref="T45:T48"/>
    <mergeCell ref="U45:U48"/>
    <mergeCell ref="V45:V48"/>
    <mergeCell ref="W45:W48"/>
    <mergeCell ref="X45:X48"/>
    <mergeCell ref="Y45:Y48"/>
    <mergeCell ref="Z45:Z48"/>
    <mergeCell ref="I49:I51"/>
    <mergeCell ref="J49:J51"/>
    <mergeCell ref="K49:K51"/>
    <mergeCell ref="L49:L51"/>
    <mergeCell ref="M49:M51"/>
    <mergeCell ref="N49:N51"/>
    <mergeCell ref="O49:O51"/>
    <mergeCell ref="P49:P51"/>
    <mergeCell ref="Q49:Q51"/>
    <mergeCell ref="R49:R51"/>
    <mergeCell ref="S49:S51"/>
    <mergeCell ref="T49:T51"/>
    <mergeCell ref="U49:U51"/>
    <mergeCell ref="V49:V51"/>
    <mergeCell ref="W49:W51"/>
    <mergeCell ref="X49:X51"/>
    <mergeCell ref="Y49:Y51"/>
    <mergeCell ref="Z49:Z51"/>
    <mergeCell ref="I53:I55"/>
    <mergeCell ref="J53:J55"/>
    <mergeCell ref="K53:K55"/>
    <mergeCell ref="L53:L55"/>
    <mergeCell ref="M53:M55"/>
    <mergeCell ref="N53:N55"/>
    <mergeCell ref="O53:O55"/>
    <mergeCell ref="P53:P55"/>
    <mergeCell ref="Q53:Q55"/>
    <mergeCell ref="R53:R55"/>
    <mergeCell ref="S53:S55"/>
    <mergeCell ref="T53:T55"/>
    <mergeCell ref="U53:U55"/>
    <mergeCell ref="V53:V55"/>
    <mergeCell ref="W53:W55"/>
    <mergeCell ref="X53:X55"/>
    <mergeCell ref="Y53:Y55"/>
    <mergeCell ref="Z53:Z55"/>
    <mergeCell ref="Y60:Y62"/>
    <mergeCell ref="Z60:Z62"/>
    <mergeCell ref="I60:I62"/>
    <mergeCell ref="J60:J62"/>
    <mergeCell ref="K60:K62"/>
    <mergeCell ref="L60:L62"/>
    <mergeCell ref="M60:M62"/>
    <mergeCell ref="N60:N62"/>
    <mergeCell ref="O60:O62"/>
    <mergeCell ref="P60:P62"/>
    <mergeCell ref="Q60:Q62"/>
    <mergeCell ref="Z64:Z66"/>
    <mergeCell ref="I64:I66"/>
    <mergeCell ref="J64:J66"/>
    <mergeCell ref="K64:K66"/>
    <mergeCell ref="L64:L66"/>
    <mergeCell ref="M64:M66"/>
    <mergeCell ref="N64:N66"/>
    <mergeCell ref="O64:O66"/>
    <mergeCell ref="P64:P66"/>
    <mergeCell ref="Q64:Q66"/>
    <mergeCell ref="Z67:Z69"/>
    <mergeCell ref="I67:I69"/>
    <mergeCell ref="J67:J69"/>
    <mergeCell ref="K67:K69"/>
    <mergeCell ref="L67:L69"/>
    <mergeCell ref="M67:M69"/>
    <mergeCell ref="N67:N69"/>
    <mergeCell ref="O67:O69"/>
    <mergeCell ref="P67:P69"/>
    <mergeCell ref="Q67:Q69"/>
    <mergeCell ref="S58:S59"/>
    <mergeCell ref="R67:R69"/>
    <mergeCell ref="S67:S69"/>
    <mergeCell ref="T67:T69"/>
    <mergeCell ref="U67:U69"/>
    <mergeCell ref="V67:V69"/>
    <mergeCell ref="W67:W69"/>
    <mergeCell ref="X67:X69"/>
    <mergeCell ref="Y67:Y69"/>
    <mergeCell ref="R64:R66"/>
    <mergeCell ref="S64:S66"/>
    <mergeCell ref="T64:T66"/>
    <mergeCell ref="U64:U66"/>
    <mergeCell ref="V64:V66"/>
    <mergeCell ref="W64:W66"/>
    <mergeCell ref="X64:X66"/>
    <mergeCell ref="Y64:Y66"/>
    <mergeCell ref="R60:R62"/>
    <mergeCell ref="S60:S62"/>
    <mergeCell ref="T60:T62"/>
    <mergeCell ref="U60:U62"/>
    <mergeCell ref="V60:V62"/>
    <mergeCell ref="W60:W62"/>
    <mergeCell ref="X60:X62"/>
    <mergeCell ref="J58:J59"/>
    <mergeCell ref="K58:K59"/>
    <mergeCell ref="L58:L59"/>
    <mergeCell ref="M58:M59"/>
    <mergeCell ref="N58:N59"/>
    <mergeCell ref="O58:O59"/>
    <mergeCell ref="P58:P59"/>
    <mergeCell ref="Q58:Q59"/>
    <mergeCell ref="R58:R59"/>
    <mergeCell ref="L56:L57"/>
    <mergeCell ref="M56:M57"/>
    <mergeCell ref="N56:N57"/>
    <mergeCell ref="O56:O57"/>
    <mergeCell ref="P56:P57"/>
    <mergeCell ref="Q56:Q57"/>
    <mergeCell ref="R56:R57"/>
    <mergeCell ref="S56:S57"/>
    <mergeCell ref="T56:T57"/>
    <mergeCell ref="T58:T59"/>
    <mergeCell ref="W56:W57"/>
    <mergeCell ref="X56:X57"/>
    <mergeCell ref="W58:W59"/>
    <mergeCell ref="X58:X59"/>
    <mergeCell ref="Z58:Z59"/>
    <mergeCell ref="Y58:Y59"/>
    <mergeCell ref="Z56:Z57"/>
    <mergeCell ref="Y56:Y57"/>
    <mergeCell ref="V58:V59"/>
    <mergeCell ref="U58:U59"/>
    <mergeCell ref="V56:V57"/>
    <mergeCell ref="U56:U57"/>
    <mergeCell ref="A5:A14"/>
    <mergeCell ref="A15:A24"/>
    <mergeCell ref="A25:A44"/>
    <mergeCell ref="A45:A59"/>
    <mergeCell ref="A60:A71"/>
    <mergeCell ref="I2:N2"/>
    <mergeCell ref="D29:D32"/>
    <mergeCell ref="D33:D34"/>
    <mergeCell ref="D35:D37"/>
    <mergeCell ref="D38:D43"/>
    <mergeCell ref="D45:D48"/>
    <mergeCell ref="D49:D51"/>
    <mergeCell ref="D53:D55"/>
    <mergeCell ref="D60:D62"/>
    <mergeCell ref="D64:D66"/>
    <mergeCell ref="D67:D69"/>
    <mergeCell ref="E29:E32"/>
    <mergeCell ref="E33:E34"/>
    <mergeCell ref="E35:E37"/>
    <mergeCell ref="E38:E43"/>
    <mergeCell ref="I56:I57"/>
    <mergeCell ref="I58:I59"/>
    <mergeCell ref="J56:J57"/>
    <mergeCell ref="K56:K57"/>
    <mergeCell ref="F2:H2"/>
    <mergeCell ref="D25:D28"/>
    <mergeCell ref="D5:D7"/>
    <mergeCell ref="D8:D10"/>
    <mergeCell ref="D11:D12"/>
    <mergeCell ref="D16:D18"/>
    <mergeCell ref="D19:D20"/>
    <mergeCell ref="D21:D23"/>
    <mergeCell ref="E5:E7"/>
    <mergeCell ref="E8:E10"/>
    <mergeCell ref="E11:E12"/>
    <mergeCell ref="E16:E18"/>
    <mergeCell ref="E19:E20"/>
    <mergeCell ref="E21:E23"/>
    <mergeCell ref="E25:E28"/>
    <mergeCell ref="F3:F4"/>
    <mergeCell ref="G3:G4"/>
    <mergeCell ref="H3:H4"/>
    <mergeCell ref="E45:E48"/>
    <mergeCell ref="E49:E51"/>
    <mergeCell ref="E53:E55"/>
    <mergeCell ref="E60:E62"/>
    <mergeCell ref="E64:E66"/>
    <mergeCell ref="E67:E69"/>
    <mergeCell ref="B3:B4"/>
    <mergeCell ref="C3:C4"/>
    <mergeCell ref="D3:D4"/>
    <mergeCell ref="E3:E4"/>
    <mergeCell ref="B19:B20"/>
    <mergeCell ref="B53:B55"/>
    <mergeCell ref="B35:B37"/>
    <mergeCell ref="B16:B18"/>
    <mergeCell ref="B25:B28"/>
    <mergeCell ref="B21:B23"/>
    <mergeCell ref="B33:B34"/>
    <mergeCell ref="B29:B32"/>
    <mergeCell ref="B56:B57"/>
    <mergeCell ref="B58:B59"/>
    <mergeCell ref="B49:B51"/>
    <mergeCell ref="B45:B48"/>
    <mergeCell ref="B64:B66"/>
    <mergeCell ref="B60:B62"/>
    <mergeCell ref="Q3:R3"/>
    <mergeCell ref="S3:T3"/>
    <mergeCell ref="U3:V3"/>
    <mergeCell ref="W3:X3"/>
    <mergeCell ref="Y3:Z3"/>
    <mergeCell ref="F25:F28"/>
    <mergeCell ref="G25:G28"/>
    <mergeCell ref="H25:H28"/>
    <mergeCell ref="F38:F43"/>
    <mergeCell ref="G38:G43"/>
    <mergeCell ref="H38:H43"/>
    <mergeCell ref="F5:F7"/>
    <mergeCell ref="G5:G7"/>
    <mergeCell ref="H5:H7"/>
    <mergeCell ref="R38:R43"/>
    <mergeCell ref="S38:S43"/>
    <mergeCell ref="T38:T43"/>
    <mergeCell ref="U38:U43"/>
    <mergeCell ref="V38:V43"/>
    <mergeCell ref="W38:W43"/>
    <mergeCell ref="X38:X43"/>
    <mergeCell ref="Y38:Y43"/>
    <mergeCell ref="Z38:Z43"/>
    <mergeCell ref="I38:I43"/>
    <mergeCell ref="H49:H51"/>
    <mergeCell ref="F11:F12"/>
    <mergeCell ref="G11:G12"/>
    <mergeCell ref="H11:H12"/>
    <mergeCell ref="F21:F23"/>
    <mergeCell ref="G21:G23"/>
    <mergeCell ref="H21:H23"/>
    <mergeCell ref="F29:F32"/>
    <mergeCell ref="G29:G32"/>
    <mergeCell ref="H29:H32"/>
    <mergeCell ref="F16:F18"/>
    <mergeCell ref="G16:G18"/>
    <mergeCell ref="H16:H18"/>
    <mergeCell ref="F33:F34"/>
    <mergeCell ref="G33:G34"/>
    <mergeCell ref="H33:H34"/>
    <mergeCell ref="F45:F48"/>
    <mergeCell ref="G45:G48"/>
    <mergeCell ref="H45:H48"/>
    <mergeCell ref="F64:F66"/>
    <mergeCell ref="G64:G66"/>
    <mergeCell ref="H64:H66"/>
    <mergeCell ref="F67:F69"/>
    <mergeCell ref="G67:G69"/>
    <mergeCell ref="H67:H69"/>
    <mergeCell ref="A1:B1"/>
    <mergeCell ref="F53:F55"/>
    <mergeCell ref="G53:G55"/>
    <mergeCell ref="H53:H55"/>
    <mergeCell ref="F60:F62"/>
    <mergeCell ref="G60:G62"/>
    <mergeCell ref="H60:H62"/>
    <mergeCell ref="F8:F10"/>
    <mergeCell ref="G8:G10"/>
    <mergeCell ref="H8:H10"/>
    <mergeCell ref="F19:F20"/>
    <mergeCell ref="G19:G20"/>
    <mergeCell ref="H19:H20"/>
    <mergeCell ref="F35:F37"/>
    <mergeCell ref="G35:G37"/>
    <mergeCell ref="H35:H37"/>
    <mergeCell ref="F49:F51"/>
    <mergeCell ref="G49:G51"/>
  </mergeCells>
  <pageMargins left="0.25" right="0.25" top="0.75" bottom="0.28333333333333333" header="0.3" footer="0.3"/>
  <pageSetup paperSize="8" scale="3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AC9D4-49A4-EE42-A4EC-B3585CFF73FB}">
  <dimension ref="A1:G81"/>
  <sheetViews>
    <sheetView workbookViewId="0">
      <selection activeCell="D10" sqref="D10"/>
    </sheetView>
  </sheetViews>
  <sheetFormatPr baseColWidth="10" defaultColWidth="12" defaultRowHeight="15.5"/>
  <cols>
    <col min="1" max="1" width="12" style="237"/>
    <col min="2" max="2" width="30.6328125" style="246" customWidth="1"/>
    <col min="3" max="3" width="46" style="246" customWidth="1"/>
    <col min="4" max="4" width="26.81640625" style="246" bestFit="1" customWidth="1"/>
    <col min="5" max="5" width="24.81640625" style="247" customWidth="1"/>
    <col min="6" max="6" width="18.6328125" style="237" customWidth="1"/>
    <col min="7" max="7" width="16.81640625" style="237" customWidth="1"/>
    <col min="8" max="8" width="10.36328125" style="237" bestFit="1" customWidth="1"/>
    <col min="9" max="16384" width="12" style="237"/>
  </cols>
  <sheetData>
    <row r="1" spans="1:7" ht="26" customHeight="1">
      <c r="A1" s="329" t="s">
        <v>342</v>
      </c>
      <c r="B1" s="329"/>
      <c r="C1" s="329"/>
      <c r="D1" s="329"/>
      <c r="E1" s="329"/>
      <c r="F1" s="329"/>
      <c r="G1" s="329"/>
    </row>
    <row r="2" spans="1:7" s="241" customFormat="1">
      <c r="A2" s="238" t="s">
        <v>199</v>
      </c>
      <c r="B2" s="239" t="s">
        <v>200</v>
      </c>
      <c r="C2" s="239" t="s">
        <v>201</v>
      </c>
      <c r="D2" s="239" t="s">
        <v>176</v>
      </c>
      <c r="E2" s="240" t="s">
        <v>197</v>
      </c>
      <c r="F2" s="238" t="s">
        <v>180</v>
      </c>
      <c r="G2" s="238" t="s">
        <v>181</v>
      </c>
    </row>
    <row r="3" spans="1:7">
      <c r="A3" s="242" t="s">
        <v>115</v>
      </c>
      <c r="B3" s="243" t="s">
        <v>226</v>
      </c>
      <c r="C3" s="243" t="s">
        <v>227</v>
      </c>
      <c r="D3" s="243" t="s">
        <v>175</v>
      </c>
      <c r="E3" s="244"/>
      <c r="F3" s="242"/>
      <c r="G3" s="242" t="s">
        <v>209</v>
      </c>
    </row>
    <row r="4" spans="1:7">
      <c r="A4" s="242" t="s">
        <v>115</v>
      </c>
      <c r="B4" s="243" t="s">
        <v>226</v>
      </c>
      <c r="C4" s="243" t="s">
        <v>228</v>
      </c>
      <c r="D4" s="243" t="s">
        <v>224</v>
      </c>
      <c r="E4" s="244"/>
      <c r="F4" s="242"/>
      <c r="G4" s="242" t="s">
        <v>209</v>
      </c>
    </row>
    <row r="5" spans="1:7">
      <c r="A5" s="242" t="s">
        <v>115</v>
      </c>
      <c r="B5" s="243" t="s">
        <v>226</v>
      </c>
      <c r="C5" s="243" t="s">
        <v>229</v>
      </c>
      <c r="D5" s="243" t="s">
        <v>167</v>
      </c>
      <c r="E5" s="244"/>
      <c r="F5" s="242"/>
      <c r="G5" s="242" t="s">
        <v>209</v>
      </c>
    </row>
    <row r="6" spans="1:7">
      <c r="A6" s="242" t="s">
        <v>115</v>
      </c>
      <c r="B6" s="243" t="s">
        <v>226</v>
      </c>
      <c r="C6" s="243" t="s">
        <v>230</v>
      </c>
      <c r="D6" s="243" t="s">
        <v>225</v>
      </c>
      <c r="E6" s="244"/>
      <c r="F6" s="242"/>
      <c r="G6" s="242" t="s">
        <v>209</v>
      </c>
    </row>
    <row r="7" spans="1:7">
      <c r="A7" s="242" t="s">
        <v>115</v>
      </c>
      <c r="B7" s="243" t="s">
        <v>226</v>
      </c>
      <c r="C7" s="243" t="s">
        <v>231</v>
      </c>
      <c r="D7" s="243" t="s">
        <v>163</v>
      </c>
      <c r="E7" s="244"/>
      <c r="F7" s="242"/>
      <c r="G7" s="242" t="s">
        <v>209</v>
      </c>
    </row>
    <row r="8" spans="1:7">
      <c r="A8" s="242" t="s">
        <v>115</v>
      </c>
      <c r="B8" s="243" t="s">
        <v>226</v>
      </c>
      <c r="C8" s="243" t="s">
        <v>232</v>
      </c>
      <c r="D8" s="243" t="s">
        <v>239</v>
      </c>
      <c r="E8" s="244"/>
      <c r="F8" s="242"/>
      <c r="G8" s="242" t="s">
        <v>209</v>
      </c>
    </row>
    <row r="9" spans="1:7">
      <c r="A9" s="242" t="s">
        <v>115</v>
      </c>
      <c r="B9" s="243" t="s">
        <v>226</v>
      </c>
      <c r="C9" s="243" t="s">
        <v>233</v>
      </c>
      <c r="D9" s="243" t="s">
        <v>240</v>
      </c>
      <c r="E9" s="244"/>
      <c r="F9" s="242"/>
      <c r="G9" s="242" t="s">
        <v>209</v>
      </c>
    </row>
    <row r="10" spans="1:7">
      <c r="A10" s="242" t="s">
        <v>115</v>
      </c>
      <c r="B10" s="243" t="s">
        <v>226</v>
      </c>
      <c r="C10" s="243" t="s">
        <v>234</v>
      </c>
      <c r="D10" s="243" t="s">
        <v>102</v>
      </c>
      <c r="E10" s="244"/>
      <c r="F10" s="242"/>
      <c r="G10" s="242" t="s">
        <v>209</v>
      </c>
    </row>
    <row r="11" spans="1:7">
      <c r="A11" s="242" t="s">
        <v>115</v>
      </c>
      <c r="B11" s="243" t="s">
        <v>226</v>
      </c>
      <c r="C11" s="243" t="s">
        <v>235</v>
      </c>
      <c r="D11" s="243" t="s">
        <v>241</v>
      </c>
      <c r="E11" s="244"/>
      <c r="F11" s="242"/>
      <c r="G11" s="242" t="s">
        <v>209</v>
      </c>
    </row>
    <row r="12" spans="1:7">
      <c r="A12" s="242" t="s">
        <v>115</v>
      </c>
      <c r="B12" s="243" t="s">
        <v>226</v>
      </c>
      <c r="C12" s="243" t="s">
        <v>236</v>
      </c>
      <c r="D12" s="243" t="s">
        <v>164</v>
      </c>
      <c r="E12" s="244"/>
      <c r="F12" s="242"/>
      <c r="G12" s="242" t="s">
        <v>209</v>
      </c>
    </row>
    <row r="13" spans="1:7">
      <c r="A13" s="242" t="s">
        <v>115</v>
      </c>
      <c r="B13" s="243" t="s">
        <v>226</v>
      </c>
      <c r="C13" s="243" t="s">
        <v>237</v>
      </c>
      <c r="D13" s="243" t="s">
        <v>242</v>
      </c>
      <c r="E13" s="244"/>
      <c r="F13" s="242"/>
      <c r="G13" s="242" t="s">
        <v>209</v>
      </c>
    </row>
    <row r="14" spans="1:7">
      <c r="A14" s="242" t="s">
        <v>115</v>
      </c>
      <c r="B14" s="243" t="s">
        <v>226</v>
      </c>
      <c r="C14" s="243" t="s">
        <v>238</v>
      </c>
      <c r="D14" s="243" t="s">
        <v>243</v>
      </c>
      <c r="E14" s="244"/>
      <c r="F14" s="242"/>
      <c r="G14" s="242" t="s">
        <v>209</v>
      </c>
    </row>
    <row r="15" spans="1:7">
      <c r="A15" s="242" t="s">
        <v>115</v>
      </c>
      <c r="B15" s="243" t="s">
        <v>336</v>
      </c>
      <c r="C15" s="243" t="s">
        <v>119</v>
      </c>
      <c r="D15" s="243" t="s">
        <v>162</v>
      </c>
      <c r="E15" s="244"/>
      <c r="F15" s="242"/>
      <c r="G15" s="242" t="s">
        <v>209</v>
      </c>
    </row>
    <row r="16" spans="1:7">
      <c r="A16" s="242" t="s">
        <v>115</v>
      </c>
      <c r="B16" s="243" t="s">
        <v>336</v>
      </c>
      <c r="C16" s="243" t="s">
        <v>121</v>
      </c>
      <c r="D16" s="243" t="s">
        <v>163</v>
      </c>
      <c r="E16" s="244"/>
      <c r="F16" s="242"/>
      <c r="G16" s="242" t="s">
        <v>209</v>
      </c>
    </row>
    <row r="17" spans="1:7">
      <c r="A17" s="242" t="s">
        <v>115</v>
      </c>
      <c r="B17" s="243" t="s">
        <v>336</v>
      </c>
      <c r="C17" s="243" t="s">
        <v>120</v>
      </c>
      <c r="D17" s="245" t="s">
        <v>186</v>
      </c>
      <c r="E17" s="244"/>
      <c r="F17" s="242"/>
      <c r="G17" s="242" t="s">
        <v>209</v>
      </c>
    </row>
    <row r="18" spans="1:7">
      <c r="A18" s="242" t="s">
        <v>115</v>
      </c>
      <c r="B18" s="243" t="s">
        <v>337</v>
      </c>
      <c r="C18" s="243" t="s">
        <v>119</v>
      </c>
      <c r="D18" s="243" t="s">
        <v>165</v>
      </c>
      <c r="E18" s="244"/>
      <c r="F18" s="242"/>
      <c r="G18" s="242" t="s">
        <v>209</v>
      </c>
    </row>
    <row r="19" spans="1:7">
      <c r="A19" s="242" t="s">
        <v>115</v>
      </c>
      <c r="B19" s="243" t="s">
        <v>337</v>
      </c>
      <c r="C19" s="243" t="s">
        <v>121</v>
      </c>
      <c r="D19" s="243" t="s">
        <v>164</v>
      </c>
      <c r="E19" s="244"/>
      <c r="F19" s="242"/>
      <c r="G19" s="242" t="s">
        <v>209</v>
      </c>
    </row>
    <row r="20" spans="1:7">
      <c r="A20" s="242" t="s">
        <v>115</v>
      </c>
      <c r="B20" s="243" t="s">
        <v>337</v>
      </c>
      <c r="C20" s="243" t="s">
        <v>120</v>
      </c>
      <c r="D20" s="245" t="s">
        <v>187</v>
      </c>
      <c r="E20" s="244"/>
      <c r="F20" s="242"/>
      <c r="G20" s="242" t="s">
        <v>209</v>
      </c>
    </row>
    <row r="21" spans="1:7" ht="31">
      <c r="A21" s="242" t="s">
        <v>115</v>
      </c>
      <c r="B21" s="243" t="s">
        <v>177</v>
      </c>
      <c r="C21" s="243" t="s">
        <v>178</v>
      </c>
      <c r="D21" s="243" t="s">
        <v>188</v>
      </c>
      <c r="E21" s="244"/>
      <c r="F21" s="242"/>
      <c r="G21" s="242" t="s">
        <v>209</v>
      </c>
    </row>
    <row r="22" spans="1:7" ht="31">
      <c r="A22" s="242" t="s">
        <v>115</v>
      </c>
      <c r="B22" s="243" t="s">
        <v>177</v>
      </c>
      <c r="C22" s="243" t="s">
        <v>178</v>
      </c>
      <c r="D22" s="243" t="s">
        <v>189</v>
      </c>
      <c r="E22" s="244"/>
      <c r="F22" s="242"/>
      <c r="G22" s="242" t="s">
        <v>209</v>
      </c>
    </row>
    <row r="23" spans="1:7">
      <c r="A23" s="242" t="s">
        <v>115</v>
      </c>
      <c r="B23" s="243" t="s">
        <v>122</v>
      </c>
      <c r="C23" s="243" t="s">
        <v>179</v>
      </c>
      <c r="D23" s="243" t="s">
        <v>175</v>
      </c>
      <c r="E23" s="244"/>
      <c r="F23" s="242"/>
      <c r="G23" s="242" t="s">
        <v>209</v>
      </c>
    </row>
    <row r="24" spans="1:7">
      <c r="A24" s="242" t="s">
        <v>115</v>
      </c>
      <c r="B24" s="243" t="s">
        <v>182</v>
      </c>
      <c r="C24" s="243" t="s">
        <v>183</v>
      </c>
      <c r="D24" s="243" t="s">
        <v>190</v>
      </c>
      <c r="E24" s="244"/>
      <c r="F24" s="242"/>
      <c r="G24" s="242" t="s">
        <v>209</v>
      </c>
    </row>
    <row r="25" spans="1:7">
      <c r="A25" s="242" t="s">
        <v>115</v>
      </c>
      <c r="B25" s="243" t="s">
        <v>182</v>
      </c>
      <c r="C25" s="243" t="s">
        <v>184</v>
      </c>
      <c r="D25" s="243" t="s">
        <v>190</v>
      </c>
      <c r="E25" s="244"/>
      <c r="F25" s="242"/>
      <c r="G25" s="242" t="s">
        <v>209</v>
      </c>
    </row>
    <row r="26" spans="1:7">
      <c r="A26" s="242" t="s">
        <v>115</v>
      </c>
      <c r="B26" s="243" t="s">
        <v>185</v>
      </c>
      <c r="C26" s="243" t="s">
        <v>183</v>
      </c>
      <c r="D26" s="243" t="s">
        <v>191</v>
      </c>
      <c r="E26" s="244"/>
      <c r="F26" s="242"/>
      <c r="G26" s="242" t="s">
        <v>209</v>
      </c>
    </row>
    <row r="27" spans="1:7">
      <c r="A27" s="242" t="s">
        <v>115</v>
      </c>
      <c r="B27" s="243" t="s">
        <v>185</v>
      </c>
      <c r="C27" s="243" t="s">
        <v>184</v>
      </c>
      <c r="D27" s="243" t="s">
        <v>191</v>
      </c>
      <c r="E27" s="244"/>
      <c r="F27" s="242"/>
      <c r="G27" s="242" t="s">
        <v>209</v>
      </c>
    </row>
    <row r="28" spans="1:7">
      <c r="A28" s="242" t="s">
        <v>115</v>
      </c>
      <c r="B28" s="243" t="s">
        <v>122</v>
      </c>
      <c r="C28" s="243" t="s">
        <v>192</v>
      </c>
      <c r="D28" s="243" t="s">
        <v>194</v>
      </c>
      <c r="E28" s="244"/>
      <c r="F28" s="242"/>
      <c r="G28" s="242" t="s">
        <v>209</v>
      </c>
    </row>
    <row r="29" spans="1:7">
      <c r="A29" s="242" t="s">
        <v>115</v>
      </c>
      <c r="B29" s="243" t="s">
        <v>122</v>
      </c>
      <c r="C29" s="243" t="s">
        <v>193</v>
      </c>
      <c r="D29" s="243" t="s">
        <v>195</v>
      </c>
      <c r="E29" s="244"/>
      <c r="F29" s="242"/>
      <c r="G29" s="242" t="s">
        <v>209</v>
      </c>
    </row>
    <row r="30" spans="1:7">
      <c r="A30" s="242" t="s">
        <v>115</v>
      </c>
      <c r="B30" s="243" t="s">
        <v>122</v>
      </c>
      <c r="C30" s="243" t="s">
        <v>118</v>
      </c>
      <c r="D30" s="245" t="s">
        <v>196</v>
      </c>
      <c r="E30" s="244"/>
      <c r="F30" s="242"/>
      <c r="G30" s="242" t="s">
        <v>209</v>
      </c>
    </row>
    <row r="31" spans="1:7">
      <c r="A31" s="242" t="s">
        <v>116</v>
      </c>
      <c r="B31" s="243" t="s">
        <v>226</v>
      </c>
      <c r="C31" s="243" t="s">
        <v>227</v>
      </c>
      <c r="D31" s="243" t="s">
        <v>175</v>
      </c>
      <c r="E31" s="244"/>
      <c r="F31" s="242"/>
      <c r="G31" s="242" t="s">
        <v>209</v>
      </c>
    </row>
    <row r="32" spans="1:7">
      <c r="A32" s="242" t="s">
        <v>116</v>
      </c>
      <c r="B32" s="243" t="s">
        <v>226</v>
      </c>
      <c r="C32" s="243" t="s">
        <v>228</v>
      </c>
      <c r="D32" s="243" t="s">
        <v>224</v>
      </c>
      <c r="E32" s="244"/>
      <c r="F32" s="242"/>
      <c r="G32" s="242" t="s">
        <v>209</v>
      </c>
    </row>
    <row r="33" spans="1:7">
      <c r="A33" s="242" t="s">
        <v>116</v>
      </c>
      <c r="B33" s="243" t="s">
        <v>226</v>
      </c>
      <c r="C33" s="243" t="s">
        <v>229</v>
      </c>
      <c r="D33" s="243" t="s">
        <v>167</v>
      </c>
      <c r="E33" s="244"/>
      <c r="F33" s="242"/>
      <c r="G33" s="242" t="s">
        <v>209</v>
      </c>
    </row>
    <row r="34" spans="1:7">
      <c r="A34" s="242" t="s">
        <v>116</v>
      </c>
      <c r="B34" s="243" t="s">
        <v>226</v>
      </c>
      <c r="C34" s="243" t="s">
        <v>230</v>
      </c>
      <c r="D34" s="243" t="s">
        <v>225</v>
      </c>
      <c r="E34" s="244"/>
      <c r="F34" s="242"/>
      <c r="G34" s="242" t="s">
        <v>209</v>
      </c>
    </row>
    <row r="35" spans="1:7">
      <c r="A35" s="242" t="s">
        <v>116</v>
      </c>
      <c r="B35" s="243" t="s">
        <v>226</v>
      </c>
      <c r="C35" s="243" t="s">
        <v>231</v>
      </c>
      <c r="D35" s="243" t="s">
        <v>163</v>
      </c>
      <c r="E35" s="244"/>
      <c r="F35" s="242"/>
      <c r="G35" s="242" t="s">
        <v>209</v>
      </c>
    </row>
    <row r="36" spans="1:7">
      <c r="A36" s="242" t="s">
        <v>116</v>
      </c>
      <c r="B36" s="243" t="s">
        <v>226</v>
      </c>
      <c r="C36" s="243" t="s">
        <v>232</v>
      </c>
      <c r="D36" s="243" t="s">
        <v>239</v>
      </c>
      <c r="E36" s="244"/>
      <c r="F36" s="242"/>
      <c r="G36" s="242" t="s">
        <v>209</v>
      </c>
    </row>
    <row r="37" spans="1:7">
      <c r="A37" s="242" t="s">
        <v>116</v>
      </c>
      <c r="B37" s="243" t="s">
        <v>226</v>
      </c>
      <c r="C37" s="243" t="s">
        <v>233</v>
      </c>
      <c r="D37" s="243" t="s">
        <v>240</v>
      </c>
      <c r="E37" s="244"/>
      <c r="F37" s="242"/>
      <c r="G37" s="242" t="s">
        <v>209</v>
      </c>
    </row>
    <row r="38" spans="1:7">
      <c r="A38" s="242" t="s">
        <v>116</v>
      </c>
      <c r="B38" s="243" t="s">
        <v>226</v>
      </c>
      <c r="C38" s="243" t="s">
        <v>234</v>
      </c>
      <c r="D38" s="243" t="s">
        <v>102</v>
      </c>
      <c r="E38" s="244"/>
      <c r="F38" s="242"/>
      <c r="G38" s="242" t="s">
        <v>209</v>
      </c>
    </row>
    <row r="39" spans="1:7">
      <c r="A39" s="242" t="s">
        <v>116</v>
      </c>
      <c r="B39" s="243" t="s">
        <v>226</v>
      </c>
      <c r="C39" s="243" t="s">
        <v>235</v>
      </c>
      <c r="D39" s="243" t="s">
        <v>241</v>
      </c>
      <c r="E39" s="244"/>
      <c r="F39" s="242"/>
      <c r="G39" s="242" t="s">
        <v>209</v>
      </c>
    </row>
    <row r="40" spans="1:7">
      <c r="A40" s="242" t="s">
        <v>116</v>
      </c>
      <c r="B40" s="243" t="s">
        <v>226</v>
      </c>
      <c r="C40" s="243" t="s">
        <v>236</v>
      </c>
      <c r="D40" s="243" t="s">
        <v>164</v>
      </c>
      <c r="E40" s="244"/>
      <c r="F40" s="242"/>
      <c r="G40" s="242" t="s">
        <v>209</v>
      </c>
    </row>
    <row r="41" spans="1:7">
      <c r="A41" s="242" t="s">
        <v>116</v>
      </c>
      <c r="B41" s="243" t="s">
        <v>226</v>
      </c>
      <c r="C41" s="243" t="s">
        <v>237</v>
      </c>
      <c r="D41" s="243" t="s">
        <v>242</v>
      </c>
      <c r="E41" s="244"/>
      <c r="F41" s="242"/>
      <c r="G41" s="242" t="s">
        <v>209</v>
      </c>
    </row>
    <row r="42" spans="1:7">
      <c r="A42" s="242" t="s">
        <v>116</v>
      </c>
      <c r="B42" s="243" t="s">
        <v>226</v>
      </c>
      <c r="C42" s="243" t="s">
        <v>238</v>
      </c>
      <c r="D42" s="243" t="s">
        <v>243</v>
      </c>
      <c r="E42" s="244"/>
      <c r="F42" s="242"/>
      <c r="G42" s="242" t="s">
        <v>209</v>
      </c>
    </row>
    <row r="43" spans="1:7">
      <c r="A43" s="242" t="s">
        <v>116</v>
      </c>
      <c r="B43" s="243" t="s">
        <v>203</v>
      </c>
      <c r="C43" s="243" t="s">
        <v>119</v>
      </c>
      <c r="D43" s="243" t="s">
        <v>162</v>
      </c>
      <c r="E43" s="244"/>
      <c r="F43" s="242"/>
      <c r="G43" s="242" t="s">
        <v>209</v>
      </c>
    </row>
    <row r="44" spans="1:7">
      <c r="A44" s="242" t="s">
        <v>116</v>
      </c>
      <c r="B44" s="243" t="s">
        <v>203</v>
      </c>
      <c r="C44" s="243" t="s">
        <v>121</v>
      </c>
      <c r="D44" s="243" t="s">
        <v>163</v>
      </c>
      <c r="E44" s="244"/>
      <c r="F44" s="242"/>
      <c r="G44" s="242" t="s">
        <v>209</v>
      </c>
    </row>
    <row r="45" spans="1:7">
      <c r="A45" s="242" t="s">
        <v>116</v>
      </c>
      <c r="B45" s="243" t="s">
        <v>203</v>
      </c>
      <c r="C45" s="243" t="s">
        <v>120</v>
      </c>
      <c r="D45" s="245" t="s">
        <v>186</v>
      </c>
      <c r="E45" s="244"/>
      <c r="F45" s="242"/>
      <c r="G45" s="242" t="s">
        <v>209</v>
      </c>
    </row>
    <row r="46" spans="1:7">
      <c r="A46" s="242" t="s">
        <v>116</v>
      </c>
      <c r="B46" s="243" t="s">
        <v>204</v>
      </c>
      <c r="C46" s="243" t="s">
        <v>119</v>
      </c>
      <c r="D46" s="243" t="s">
        <v>165</v>
      </c>
      <c r="E46" s="244"/>
      <c r="F46" s="242"/>
      <c r="G46" s="242" t="s">
        <v>209</v>
      </c>
    </row>
    <row r="47" spans="1:7">
      <c r="A47" s="242" t="s">
        <v>116</v>
      </c>
      <c r="B47" s="243" t="s">
        <v>204</v>
      </c>
      <c r="C47" s="243" t="s">
        <v>121</v>
      </c>
      <c r="D47" s="243" t="s">
        <v>164</v>
      </c>
      <c r="E47" s="244"/>
      <c r="F47" s="242"/>
      <c r="G47" s="242" t="s">
        <v>209</v>
      </c>
    </row>
    <row r="48" spans="1:7">
      <c r="A48" s="242" t="s">
        <v>116</v>
      </c>
      <c r="B48" s="243" t="s">
        <v>204</v>
      </c>
      <c r="C48" s="243" t="s">
        <v>120</v>
      </c>
      <c r="D48" s="245" t="s">
        <v>187</v>
      </c>
      <c r="E48" s="244"/>
      <c r="F48" s="242"/>
      <c r="G48" s="242" t="s">
        <v>209</v>
      </c>
    </row>
    <row r="49" spans="1:7" ht="31">
      <c r="A49" s="242" t="s">
        <v>116</v>
      </c>
      <c r="B49" s="243" t="s">
        <v>177</v>
      </c>
      <c r="C49" s="243" t="s">
        <v>178</v>
      </c>
      <c r="D49" s="243" t="s">
        <v>188</v>
      </c>
      <c r="E49" s="244"/>
      <c r="F49" s="242"/>
      <c r="G49" s="242" t="s">
        <v>209</v>
      </c>
    </row>
    <row r="50" spans="1:7" ht="31">
      <c r="A50" s="242" t="s">
        <v>116</v>
      </c>
      <c r="B50" s="243" t="s">
        <v>177</v>
      </c>
      <c r="C50" s="243" t="s">
        <v>178</v>
      </c>
      <c r="D50" s="243" t="s">
        <v>189</v>
      </c>
      <c r="E50" s="244"/>
      <c r="F50" s="242"/>
      <c r="G50" s="242" t="s">
        <v>209</v>
      </c>
    </row>
    <row r="51" spans="1:7">
      <c r="A51" s="242" t="s">
        <v>116</v>
      </c>
      <c r="B51" s="243" t="s">
        <v>122</v>
      </c>
      <c r="C51" s="243" t="s">
        <v>179</v>
      </c>
      <c r="D51" s="243" t="s">
        <v>175</v>
      </c>
      <c r="E51" s="244"/>
      <c r="F51" s="242"/>
      <c r="G51" s="242" t="s">
        <v>209</v>
      </c>
    </row>
    <row r="52" spans="1:7">
      <c r="A52" s="242" t="s">
        <v>116</v>
      </c>
      <c r="B52" s="243" t="s">
        <v>205</v>
      </c>
      <c r="C52" s="243" t="s">
        <v>183</v>
      </c>
      <c r="D52" s="243" t="s">
        <v>190</v>
      </c>
      <c r="E52" s="244"/>
      <c r="F52" s="242"/>
      <c r="G52" s="242" t="s">
        <v>209</v>
      </c>
    </row>
    <row r="53" spans="1:7">
      <c r="A53" s="242" t="s">
        <v>116</v>
      </c>
      <c r="B53" s="243" t="s">
        <v>205</v>
      </c>
      <c r="C53" s="243" t="s">
        <v>184</v>
      </c>
      <c r="D53" s="243" t="s">
        <v>190</v>
      </c>
      <c r="E53" s="244"/>
      <c r="F53" s="242"/>
      <c r="G53" s="242" t="s">
        <v>209</v>
      </c>
    </row>
    <row r="54" spans="1:7">
      <c r="A54" s="242" t="s">
        <v>116</v>
      </c>
      <c r="B54" s="243" t="s">
        <v>206</v>
      </c>
      <c r="C54" s="243" t="s">
        <v>183</v>
      </c>
      <c r="D54" s="243" t="s">
        <v>191</v>
      </c>
      <c r="E54" s="244"/>
      <c r="F54" s="242"/>
      <c r="G54" s="242" t="s">
        <v>209</v>
      </c>
    </row>
    <row r="55" spans="1:7">
      <c r="A55" s="242" t="s">
        <v>116</v>
      </c>
      <c r="B55" s="243" t="s">
        <v>206</v>
      </c>
      <c r="C55" s="243" t="s">
        <v>184</v>
      </c>
      <c r="D55" s="243" t="s">
        <v>191</v>
      </c>
      <c r="E55" s="244"/>
      <c r="F55" s="242"/>
      <c r="G55" s="242" t="s">
        <v>209</v>
      </c>
    </row>
    <row r="56" spans="1:7">
      <c r="A56" s="242" t="s">
        <v>116</v>
      </c>
      <c r="B56" s="243" t="s">
        <v>122</v>
      </c>
      <c r="C56" s="243" t="s">
        <v>192</v>
      </c>
      <c r="D56" s="243" t="s">
        <v>194</v>
      </c>
      <c r="E56" s="244"/>
      <c r="F56" s="242"/>
      <c r="G56" s="242" t="s">
        <v>209</v>
      </c>
    </row>
    <row r="57" spans="1:7">
      <c r="A57" s="242" t="s">
        <v>116</v>
      </c>
      <c r="B57" s="243" t="s">
        <v>122</v>
      </c>
      <c r="C57" s="243" t="s">
        <v>193</v>
      </c>
      <c r="D57" s="243" t="s">
        <v>195</v>
      </c>
      <c r="E57" s="244"/>
      <c r="F57" s="242"/>
      <c r="G57" s="242" t="s">
        <v>209</v>
      </c>
    </row>
    <row r="58" spans="1:7">
      <c r="A58" s="242" t="s">
        <v>116</v>
      </c>
      <c r="B58" s="243" t="s">
        <v>122</v>
      </c>
      <c r="C58" s="243" t="s">
        <v>118</v>
      </c>
      <c r="D58" s="245" t="s">
        <v>198</v>
      </c>
      <c r="E58" s="244"/>
      <c r="F58" s="242"/>
      <c r="G58" s="242" t="s">
        <v>209</v>
      </c>
    </row>
    <row r="59" spans="1:7">
      <c r="A59" s="242" t="s">
        <v>117</v>
      </c>
      <c r="B59" s="243" t="s">
        <v>226</v>
      </c>
      <c r="C59" s="243" t="s">
        <v>227</v>
      </c>
      <c r="D59" s="243" t="s">
        <v>175</v>
      </c>
      <c r="E59" s="244"/>
      <c r="F59" s="242"/>
      <c r="G59" s="242" t="s">
        <v>209</v>
      </c>
    </row>
    <row r="60" spans="1:7">
      <c r="A60" s="242" t="s">
        <v>117</v>
      </c>
      <c r="B60" s="243" t="s">
        <v>226</v>
      </c>
      <c r="C60" s="243" t="s">
        <v>228</v>
      </c>
      <c r="D60" s="243" t="s">
        <v>224</v>
      </c>
      <c r="E60" s="244"/>
      <c r="F60" s="242"/>
      <c r="G60" s="242" t="s">
        <v>209</v>
      </c>
    </row>
    <row r="61" spans="1:7">
      <c r="A61" s="242" t="s">
        <v>117</v>
      </c>
      <c r="B61" s="243" t="s">
        <v>226</v>
      </c>
      <c r="C61" s="243" t="s">
        <v>229</v>
      </c>
      <c r="D61" s="243" t="s">
        <v>167</v>
      </c>
      <c r="E61" s="244"/>
      <c r="F61" s="242"/>
      <c r="G61" s="242" t="s">
        <v>209</v>
      </c>
    </row>
    <row r="62" spans="1:7">
      <c r="A62" s="242" t="s">
        <v>117</v>
      </c>
      <c r="B62" s="243" t="s">
        <v>226</v>
      </c>
      <c r="C62" s="243" t="s">
        <v>230</v>
      </c>
      <c r="D62" s="243" t="s">
        <v>225</v>
      </c>
      <c r="E62" s="244"/>
      <c r="F62" s="242"/>
      <c r="G62" s="242" t="s">
        <v>209</v>
      </c>
    </row>
    <row r="63" spans="1:7">
      <c r="A63" s="242" t="s">
        <v>117</v>
      </c>
      <c r="B63" s="243" t="s">
        <v>226</v>
      </c>
      <c r="C63" s="243" t="s">
        <v>231</v>
      </c>
      <c r="D63" s="243" t="s">
        <v>163</v>
      </c>
      <c r="E63" s="244"/>
      <c r="F63" s="242"/>
      <c r="G63" s="242" t="s">
        <v>209</v>
      </c>
    </row>
    <row r="64" spans="1:7">
      <c r="A64" s="242" t="s">
        <v>117</v>
      </c>
      <c r="B64" s="243" t="s">
        <v>226</v>
      </c>
      <c r="C64" s="243" t="s">
        <v>232</v>
      </c>
      <c r="D64" s="243" t="s">
        <v>239</v>
      </c>
      <c r="E64" s="244"/>
      <c r="F64" s="242"/>
      <c r="G64" s="242" t="s">
        <v>209</v>
      </c>
    </row>
    <row r="65" spans="1:7">
      <c r="A65" s="242" t="s">
        <v>117</v>
      </c>
      <c r="B65" s="243" t="s">
        <v>226</v>
      </c>
      <c r="C65" s="243" t="s">
        <v>233</v>
      </c>
      <c r="D65" s="243" t="s">
        <v>240</v>
      </c>
      <c r="E65" s="244"/>
      <c r="F65" s="242"/>
      <c r="G65" s="242" t="s">
        <v>209</v>
      </c>
    </row>
    <row r="66" spans="1:7">
      <c r="A66" s="242" t="s">
        <v>117</v>
      </c>
      <c r="B66" s="243" t="s">
        <v>226</v>
      </c>
      <c r="C66" s="243" t="s">
        <v>234</v>
      </c>
      <c r="D66" s="243" t="s">
        <v>102</v>
      </c>
      <c r="E66" s="244"/>
      <c r="F66" s="242"/>
      <c r="G66" s="242" t="s">
        <v>209</v>
      </c>
    </row>
    <row r="67" spans="1:7">
      <c r="A67" s="242" t="s">
        <v>117</v>
      </c>
      <c r="B67" s="243" t="s">
        <v>226</v>
      </c>
      <c r="C67" s="243" t="s">
        <v>235</v>
      </c>
      <c r="D67" s="243" t="s">
        <v>241</v>
      </c>
      <c r="E67" s="244"/>
      <c r="F67" s="242"/>
      <c r="G67" s="242" t="s">
        <v>209</v>
      </c>
    </row>
    <row r="68" spans="1:7">
      <c r="A68" s="242" t="s">
        <v>117</v>
      </c>
      <c r="B68" s="243" t="s">
        <v>226</v>
      </c>
      <c r="C68" s="243" t="s">
        <v>236</v>
      </c>
      <c r="D68" s="243" t="s">
        <v>164</v>
      </c>
      <c r="E68" s="244"/>
      <c r="F68" s="242"/>
      <c r="G68" s="242" t="s">
        <v>209</v>
      </c>
    </row>
    <row r="69" spans="1:7">
      <c r="A69" s="242" t="s">
        <v>117</v>
      </c>
      <c r="B69" s="243" t="s">
        <v>226</v>
      </c>
      <c r="C69" s="243" t="s">
        <v>237</v>
      </c>
      <c r="D69" s="243" t="s">
        <v>242</v>
      </c>
      <c r="E69" s="244"/>
      <c r="F69" s="242"/>
      <c r="G69" s="242" t="s">
        <v>209</v>
      </c>
    </row>
    <row r="70" spans="1:7">
      <c r="A70" s="242" t="s">
        <v>117</v>
      </c>
      <c r="B70" s="243" t="s">
        <v>226</v>
      </c>
      <c r="C70" s="243" t="s">
        <v>238</v>
      </c>
      <c r="D70" s="243" t="s">
        <v>243</v>
      </c>
      <c r="E70" s="244"/>
      <c r="F70" s="242"/>
      <c r="G70" s="242" t="s">
        <v>209</v>
      </c>
    </row>
    <row r="71" spans="1:7">
      <c r="A71" s="242" t="s">
        <v>117</v>
      </c>
      <c r="B71" s="243" t="s">
        <v>207</v>
      </c>
      <c r="C71" s="243" t="s">
        <v>119</v>
      </c>
      <c r="D71" s="243" t="s">
        <v>162</v>
      </c>
      <c r="E71" s="244"/>
      <c r="F71" s="242"/>
      <c r="G71" s="242" t="s">
        <v>209</v>
      </c>
    </row>
    <row r="72" spans="1:7">
      <c r="A72" s="242" t="s">
        <v>117</v>
      </c>
      <c r="B72" s="243" t="s">
        <v>207</v>
      </c>
      <c r="C72" s="243" t="s">
        <v>121</v>
      </c>
      <c r="D72" s="243" t="s">
        <v>163</v>
      </c>
      <c r="E72" s="244"/>
      <c r="F72" s="242"/>
      <c r="G72" s="242" t="s">
        <v>209</v>
      </c>
    </row>
    <row r="73" spans="1:7">
      <c r="A73" s="242" t="s">
        <v>117</v>
      </c>
      <c r="B73" s="243" t="s">
        <v>207</v>
      </c>
      <c r="C73" s="243" t="s">
        <v>120</v>
      </c>
      <c r="D73" s="245" t="s">
        <v>186</v>
      </c>
      <c r="E73" s="244"/>
      <c r="F73" s="242"/>
      <c r="G73" s="242" t="s">
        <v>209</v>
      </c>
    </row>
    <row r="74" spans="1:7">
      <c r="A74" s="242" t="s">
        <v>117</v>
      </c>
      <c r="B74" s="243" t="s">
        <v>208</v>
      </c>
      <c r="C74" s="243" t="s">
        <v>119</v>
      </c>
      <c r="D74" s="243" t="s">
        <v>165</v>
      </c>
      <c r="E74" s="244"/>
      <c r="F74" s="242"/>
      <c r="G74" s="242" t="s">
        <v>209</v>
      </c>
    </row>
    <row r="75" spans="1:7">
      <c r="A75" s="242" t="s">
        <v>117</v>
      </c>
      <c r="B75" s="243" t="s">
        <v>208</v>
      </c>
      <c r="C75" s="243" t="s">
        <v>121</v>
      </c>
      <c r="D75" s="243" t="s">
        <v>164</v>
      </c>
      <c r="E75" s="244"/>
      <c r="F75" s="242"/>
      <c r="G75" s="242" t="s">
        <v>209</v>
      </c>
    </row>
    <row r="76" spans="1:7">
      <c r="A76" s="242" t="s">
        <v>117</v>
      </c>
      <c r="B76" s="243" t="s">
        <v>208</v>
      </c>
      <c r="C76" s="243" t="s">
        <v>120</v>
      </c>
      <c r="D76" s="245" t="s">
        <v>187</v>
      </c>
      <c r="E76" s="244"/>
      <c r="F76" s="242"/>
      <c r="G76" s="242" t="s">
        <v>209</v>
      </c>
    </row>
    <row r="77" spans="1:7" ht="31">
      <c r="A77" s="242" t="s">
        <v>117</v>
      </c>
      <c r="B77" s="243" t="s">
        <v>177</v>
      </c>
      <c r="C77" s="243" t="s">
        <v>178</v>
      </c>
      <c r="D77" s="243" t="s">
        <v>188</v>
      </c>
      <c r="E77" s="244"/>
      <c r="F77" s="242"/>
      <c r="G77" s="242" t="s">
        <v>209</v>
      </c>
    </row>
    <row r="78" spans="1:7" ht="31">
      <c r="A78" s="242" t="s">
        <v>117</v>
      </c>
      <c r="B78" s="243" t="s">
        <v>177</v>
      </c>
      <c r="C78" s="243" t="s">
        <v>178</v>
      </c>
      <c r="D78" s="243" t="s">
        <v>189</v>
      </c>
      <c r="E78" s="244"/>
      <c r="F78" s="242"/>
      <c r="G78" s="242" t="s">
        <v>209</v>
      </c>
    </row>
    <row r="79" spans="1:7">
      <c r="A79" s="242" t="s">
        <v>117</v>
      </c>
      <c r="B79" s="243" t="s">
        <v>122</v>
      </c>
      <c r="C79" s="243" t="s">
        <v>179</v>
      </c>
      <c r="D79" s="243" t="s">
        <v>175</v>
      </c>
      <c r="E79" s="244"/>
      <c r="F79" s="242"/>
      <c r="G79" s="242" t="s">
        <v>209</v>
      </c>
    </row>
    <row r="80" spans="1:7">
      <c r="A80" s="242" t="s">
        <v>117</v>
      </c>
      <c r="B80" s="243" t="s">
        <v>202</v>
      </c>
      <c r="C80" s="243" t="s">
        <v>183</v>
      </c>
      <c r="D80" s="243" t="s">
        <v>190</v>
      </c>
      <c r="E80" s="244"/>
      <c r="F80" s="242"/>
      <c r="G80" s="242" t="s">
        <v>209</v>
      </c>
    </row>
    <row r="81" spans="1:7">
      <c r="A81" s="242" t="s">
        <v>117</v>
      </c>
      <c r="B81" s="243" t="s">
        <v>202</v>
      </c>
      <c r="C81" s="243" t="s">
        <v>184</v>
      </c>
      <c r="D81" s="243" t="s">
        <v>190</v>
      </c>
      <c r="E81" s="244"/>
      <c r="F81" s="242"/>
      <c r="G81" s="242" t="s">
        <v>209</v>
      </c>
    </row>
  </sheetData>
  <autoFilter ref="A2:G2" xr:uid="{601AC9D4-49A4-EE42-A4EC-B3585CFF73FB}"/>
  <mergeCells count="1">
    <mergeCell ref="A1:G1"/>
  </mergeCells>
  <phoneticPr fontId="29" type="noConversion"/>
  <dataValidations count="1">
    <dataValidation type="list" allowBlank="1" showInputMessage="1" showErrorMessage="1" sqref="G1 G3:G1048576" xr:uid="{DA5329CF-FDC4-0442-BCC2-E8FBF8814BB5}">
      <formula1>"Date à fixer,En cours,Terminé"</formula1>
    </dataValidation>
  </dataValidation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BED91-F720-7B4D-8BA1-2DAA7C3EBA7E}">
  <sheetPr>
    <pageSetUpPr fitToPage="1"/>
  </sheetPr>
  <dimension ref="B1:X43"/>
  <sheetViews>
    <sheetView showGridLines="0" showZeros="0" topLeftCell="A34" zoomScale="115" zoomScaleNormal="115" workbookViewId="0">
      <selection activeCell="B28" sqref="B28:D28"/>
    </sheetView>
  </sheetViews>
  <sheetFormatPr baseColWidth="10" defaultColWidth="6" defaultRowHeight="12.5"/>
  <cols>
    <col min="1" max="1" width="3.1796875" style="92" customWidth="1"/>
    <col min="2" max="3" width="6" style="92" customWidth="1"/>
    <col min="4" max="4" width="6.81640625" style="92" customWidth="1"/>
    <col min="5" max="5" width="6" style="92" customWidth="1"/>
    <col min="6" max="6" width="6" style="92" hidden="1" customWidth="1"/>
    <col min="7" max="9" width="6" style="92" customWidth="1"/>
    <col min="10" max="10" width="7" style="92" customWidth="1"/>
    <col min="11" max="11" width="6" style="92" customWidth="1"/>
    <col min="12" max="12" width="6" style="92" hidden="1" customWidth="1"/>
    <col min="13" max="13" width="6" style="92" customWidth="1"/>
    <col min="14" max="14" width="6" style="92" hidden="1" customWidth="1"/>
    <col min="15" max="15" width="3.453125" style="92" customWidth="1"/>
    <col min="16" max="19" width="6" style="92" customWidth="1"/>
    <col min="20" max="20" width="6" style="92" hidden="1" customWidth="1"/>
    <col min="21" max="21" width="6" style="92"/>
    <col min="22" max="22" width="15.1796875" style="92" customWidth="1"/>
    <col min="23" max="23" width="5.1796875" style="92" hidden="1" customWidth="1"/>
    <col min="24" max="24" width="2.36328125" style="92" hidden="1" customWidth="1"/>
    <col min="25" max="25" width="5" style="92" customWidth="1"/>
    <col min="26" max="16384" width="6" style="92"/>
  </cols>
  <sheetData>
    <row r="1" spans="2:24" ht="21">
      <c r="B1" s="356" t="s">
        <v>280</v>
      </c>
      <c r="C1" s="357"/>
      <c r="D1" s="357"/>
      <c r="E1" s="357"/>
      <c r="F1" s="357"/>
      <c r="G1" s="357"/>
      <c r="H1" s="357"/>
      <c r="I1" s="357"/>
      <c r="J1" s="357"/>
      <c r="K1" s="357"/>
      <c r="L1" s="357"/>
      <c r="M1" s="357"/>
      <c r="N1" s="357"/>
      <c r="O1" s="357"/>
      <c r="P1" s="357"/>
      <c r="Q1" s="358"/>
    </row>
    <row r="3" spans="2:24" ht="15.5">
      <c r="B3" s="359" t="s">
        <v>281</v>
      </c>
      <c r="C3" s="359"/>
      <c r="D3" s="359"/>
      <c r="E3" s="359"/>
      <c r="F3" s="359"/>
      <c r="G3" s="359"/>
      <c r="H3" s="359"/>
      <c r="I3" s="359"/>
      <c r="J3" s="359"/>
      <c r="K3" s="359"/>
      <c r="L3" s="359"/>
      <c r="M3" s="359"/>
      <c r="N3" s="359"/>
      <c r="O3" s="359"/>
      <c r="P3" s="359"/>
      <c r="Q3" s="359"/>
    </row>
    <row r="4" spans="2:24" ht="13">
      <c r="B4" s="93"/>
    </row>
    <row r="5" spans="2:24" ht="12.75" customHeight="1">
      <c r="B5" s="93"/>
    </row>
    <row r="6" spans="2:24" ht="13" thickBot="1"/>
    <row r="7" spans="2:24" ht="13.5" thickBot="1">
      <c r="B7" s="344" t="s">
        <v>91</v>
      </c>
      <c r="C7" s="345"/>
      <c r="D7" s="346"/>
      <c r="E7" s="94" t="s">
        <v>282</v>
      </c>
      <c r="H7" s="344" t="s">
        <v>92</v>
      </c>
      <c r="I7" s="345"/>
      <c r="J7" s="346"/>
      <c r="K7" s="94" t="s">
        <v>282</v>
      </c>
      <c r="T7" s="92">
        <v>6</v>
      </c>
    </row>
    <row r="8" spans="2:24" ht="13">
      <c r="B8" s="360" t="s">
        <v>266</v>
      </c>
      <c r="C8" s="361"/>
      <c r="D8" s="362"/>
      <c r="E8" s="95"/>
      <c r="H8" s="363" t="str">
        <f>'NOTES_Semestres1&amp;2'!$B8</f>
        <v>DCO A</v>
      </c>
      <c r="I8" s="364"/>
      <c r="J8" s="365"/>
      <c r="K8" s="95"/>
      <c r="T8" s="92">
        <v>5.5</v>
      </c>
      <c r="W8" s="96">
        <v>6</v>
      </c>
      <c r="X8" s="96" t="s">
        <v>283</v>
      </c>
    </row>
    <row r="9" spans="2:24" ht="13">
      <c r="B9" s="97"/>
      <c r="C9" s="98"/>
      <c r="D9" s="99"/>
      <c r="E9" s="100"/>
      <c r="G9" s="101"/>
      <c r="H9" s="97"/>
      <c r="I9" s="98"/>
      <c r="J9" s="99"/>
      <c r="K9" s="100"/>
      <c r="M9" s="101"/>
      <c r="T9" s="92">
        <v>5</v>
      </c>
      <c r="W9" s="96">
        <v>5.5</v>
      </c>
      <c r="X9" s="96" t="s">
        <v>284</v>
      </c>
    </row>
    <row r="10" spans="2:24" ht="13.5" thickBot="1">
      <c r="B10" s="102"/>
      <c r="C10" s="103"/>
      <c r="D10" s="104"/>
      <c r="E10" s="105"/>
      <c r="G10" s="101"/>
      <c r="H10" s="102"/>
      <c r="I10" s="103"/>
      <c r="J10" s="104"/>
      <c r="K10" s="105"/>
      <c r="M10" s="101"/>
      <c r="T10" s="92">
        <v>4.5</v>
      </c>
      <c r="W10" s="96">
        <v>5</v>
      </c>
      <c r="X10" s="96" t="s">
        <v>285</v>
      </c>
    </row>
    <row r="11" spans="2:24" ht="13.5" thickBot="1">
      <c r="B11" s="106"/>
      <c r="C11" s="107"/>
      <c r="D11" s="108"/>
      <c r="E11" s="109" t="str">
        <f>IF(ISERROR(AVERAGE(DCOAS1)),"",MROUND(AVERAGE(DCOAS1),0.5))</f>
        <v/>
      </c>
      <c r="F11" s="92">
        <f>IF(E11&lt;4,(4-E11)*2,0)</f>
        <v>0</v>
      </c>
      <c r="G11" s="101"/>
      <c r="H11" s="106"/>
      <c r="I11" s="107"/>
      <c r="J11" s="108"/>
      <c r="K11" s="109" t="str">
        <f>IF(ISERROR(AVERAGE(DCOAS2)),"",MROUND(AVERAGE(DCOAS2),0.5))</f>
        <v/>
      </c>
      <c r="L11" s="92">
        <f>IF(K11&lt;4,(4-K11)*2,0)</f>
        <v>0</v>
      </c>
      <c r="M11" s="101"/>
      <c r="N11" s="92" t="e">
        <f>IF(#REF!&lt;4,(4-#REF!)*2,0)</f>
        <v>#REF!</v>
      </c>
      <c r="T11" s="92">
        <v>4</v>
      </c>
      <c r="W11" s="96">
        <v>4.5</v>
      </c>
      <c r="X11" s="96"/>
    </row>
    <row r="12" spans="2:24" ht="13">
      <c r="B12" s="347" t="s">
        <v>268</v>
      </c>
      <c r="C12" s="348"/>
      <c r="D12" s="349"/>
      <c r="E12" s="95"/>
      <c r="H12" s="347" t="str">
        <f>'NOTES_Semestres1&amp;2'!$B12</f>
        <v>DCO B</v>
      </c>
      <c r="I12" s="348"/>
      <c r="J12" s="349"/>
      <c r="K12" s="95"/>
      <c r="T12" s="92">
        <v>3.5</v>
      </c>
      <c r="W12" s="96">
        <v>4</v>
      </c>
      <c r="X12" s="96"/>
    </row>
    <row r="13" spans="2:24" ht="13">
      <c r="B13" s="110"/>
      <c r="C13" s="111"/>
      <c r="D13" s="112"/>
      <c r="E13" s="100"/>
      <c r="G13" s="101"/>
      <c r="H13" s="110"/>
      <c r="I13" s="111"/>
      <c r="J13" s="112"/>
      <c r="K13" s="100"/>
      <c r="M13" s="101"/>
      <c r="T13" s="92">
        <v>3</v>
      </c>
      <c r="W13" s="96">
        <v>3.5</v>
      </c>
      <c r="X13" s="96"/>
    </row>
    <row r="14" spans="2:24" ht="13.5" thickBot="1">
      <c r="B14" s="113"/>
      <c r="C14" s="114"/>
      <c r="D14" s="115"/>
      <c r="E14" s="105"/>
      <c r="G14" s="101"/>
      <c r="H14" s="113"/>
      <c r="I14" s="114"/>
      <c r="J14" s="115"/>
      <c r="K14" s="105"/>
      <c r="M14" s="101"/>
      <c r="T14" s="92">
        <v>2.5</v>
      </c>
      <c r="W14" s="96">
        <v>3</v>
      </c>
      <c r="X14" s="96"/>
    </row>
    <row r="15" spans="2:24" ht="13.5" thickBot="1">
      <c r="B15" s="116"/>
      <c r="C15" s="117"/>
      <c r="D15" s="118"/>
      <c r="E15" s="119" t="str">
        <f>IF(ISERROR(AVERAGE(DCOBS1)),"",MROUND(AVERAGE(DCOBS1),0.5))</f>
        <v/>
      </c>
      <c r="F15" s="92">
        <f>IF(E15&lt;4,4-E15,0)</f>
        <v>0</v>
      </c>
      <c r="G15" s="101"/>
      <c r="H15" s="116"/>
      <c r="I15" s="117"/>
      <c r="J15" s="118"/>
      <c r="K15" s="119" t="str">
        <f>IF(ISERROR(AVERAGE(DCOBS2)),"",MROUND(AVERAGE(DCOBS2),0.5))</f>
        <v/>
      </c>
      <c r="L15" s="92">
        <f>IF(K15&lt;4,4-K15,0)</f>
        <v>0</v>
      </c>
      <c r="M15" s="101"/>
      <c r="N15" s="92" t="e">
        <f>IF(#REF!&lt;4,4-#REF!,0)</f>
        <v>#REF!</v>
      </c>
      <c r="T15" s="92">
        <v>2</v>
      </c>
      <c r="W15" s="96">
        <v>2.5</v>
      </c>
      <c r="X15" s="96"/>
    </row>
    <row r="16" spans="2:24" ht="13">
      <c r="B16" s="350" t="s">
        <v>270</v>
      </c>
      <c r="C16" s="351"/>
      <c r="D16" s="352"/>
      <c r="E16" s="95"/>
      <c r="H16" s="350" t="str">
        <f>'NOTES_Semestres1&amp;2'!$B16</f>
        <v>DCO C</v>
      </c>
      <c r="I16" s="351"/>
      <c r="J16" s="352"/>
      <c r="K16" s="95"/>
      <c r="T16" s="92">
        <v>1.5</v>
      </c>
      <c r="W16" s="96">
        <v>2</v>
      </c>
      <c r="X16" s="96"/>
    </row>
    <row r="17" spans="2:24" ht="13">
      <c r="B17" s="120"/>
      <c r="C17" s="121"/>
      <c r="D17" s="122"/>
      <c r="E17" s="100"/>
      <c r="G17" s="101"/>
      <c r="H17" s="120"/>
      <c r="I17" s="121"/>
      <c r="J17" s="122"/>
      <c r="K17" s="100"/>
      <c r="M17" s="101"/>
      <c r="T17" s="92">
        <v>1</v>
      </c>
      <c r="W17" s="96">
        <v>1.5</v>
      </c>
      <c r="X17" s="96"/>
    </row>
    <row r="18" spans="2:24" ht="13.5" thickBot="1">
      <c r="B18" s="123"/>
      <c r="C18" s="124"/>
      <c r="D18" s="125"/>
      <c r="E18" s="105"/>
      <c r="G18" s="101"/>
      <c r="H18" s="123"/>
      <c r="I18" s="124"/>
      <c r="J18" s="125"/>
      <c r="K18" s="105"/>
      <c r="M18" s="101"/>
      <c r="W18" s="96">
        <v>1</v>
      </c>
      <c r="X18" s="96"/>
    </row>
    <row r="19" spans="2:24" ht="13.5" thickBot="1">
      <c r="B19" s="126"/>
      <c r="C19" s="127"/>
      <c r="D19" s="128"/>
      <c r="E19" s="129" t="str">
        <f>IF(ISERROR(AVERAGE(DCOCS1)),"",MROUND(AVERAGE(DCOCS1),0.5))</f>
        <v/>
      </c>
      <c r="F19" s="92">
        <f>IF(E19&lt;4,4-E19,0)</f>
        <v>0</v>
      </c>
      <c r="G19" s="101"/>
      <c r="H19" s="126"/>
      <c r="I19" s="127"/>
      <c r="J19" s="128"/>
      <c r="K19" s="129" t="str">
        <f>IF(ISERROR(AVERAGE(DCOCS2)),"",MROUND(AVERAGE(DCOCS2),0.5))</f>
        <v/>
      </c>
      <c r="L19" s="92">
        <f>IF(K19&lt;4,4-K19,0)</f>
        <v>0</v>
      </c>
      <c r="M19" s="101"/>
      <c r="N19" s="92" t="e">
        <f>IF(#REF!&lt;4,4-#REF!,0)</f>
        <v>#REF!</v>
      </c>
    </row>
    <row r="20" spans="2:24" ht="13">
      <c r="B20" s="353" t="s">
        <v>272</v>
      </c>
      <c r="C20" s="354"/>
      <c r="D20" s="355"/>
      <c r="E20" s="130"/>
      <c r="G20" s="101"/>
      <c r="H20" s="353" t="str">
        <f>'NOTES_Semestres1&amp;2'!$B20</f>
        <v>DCO D</v>
      </c>
      <c r="I20" s="354"/>
      <c r="J20" s="355"/>
      <c r="K20" s="130"/>
      <c r="M20" s="101"/>
      <c r="T20" s="96" t="s">
        <v>286</v>
      </c>
    </row>
    <row r="21" spans="2:24" ht="13">
      <c r="B21" s="131"/>
      <c r="C21" s="132"/>
      <c r="D21" s="133"/>
      <c r="E21" s="134"/>
      <c r="G21" s="101"/>
      <c r="H21" s="131"/>
      <c r="I21" s="132"/>
      <c r="J21" s="133"/>
      <c r="K21" s="134"/>
      <c r="M21" s="101"/>
      <c r="T21" s="96" t="s">
        <v>287</v>
      </c>
    </row>
    <row r="22" spans="2:24" ht="13.5" thickBot="1">
      <c r="B22" s="135"/>
      <c r="C22" s="136"/>
      <c r="D22" s="137"/>
      <c r="E22" s="138"/>
      <c r="G22" s="101"/>
      <c r="H22" s="135"/>
      <c r="I22" s="136"/>
      <c r="J22" s="137"/>
      <c r="K22" s="138"/>
      <c r="M22" s="101"/>
      <c r="T22" s="96" t="s">
        <v>288</v>
      </c>
    </row>
    <row r="23" spans="2:24" ht="13.5" thickBot="1">
      <c r="B23" s="139"/>
      <c r="C23" s="140"/>
      <c r="D23" s="141"/>
      <c r="E23" s="142" t="str">
        <f>IF(ISERROR(AVERAGE(DCODS1)),"",MROUND(AVERAGE(DCODS1),0.5))</f>
        <v/>
      </c>
      <c r="G23" s="101"/>
      <c r="H23" s="139"/>
      <c r="I23" s="140"/>
      <c r="J23" s="141"/>
      <c r="K23" s="142" t="str">
        <f>IF(ISERROR(AVERAGE(DCODS2)),"",MROUND(AVERAGE(DCODS2),0.5))</f>
        <v/>
      </c>
      <c r="M23" s="101"/>
    </row>
    <row r="24" spans="2:24" ht="13">
      <c r="B24" s="335" t="s">
        <v>274</v>
      </c>
      <c r="C24" s="336"/>
      <c r="D24" s="337"/>
      <c r="E24" s="130"/>
      <c r="G24" s="101"/>
      <c r="H24" s="335" t="str">
        <f>'NOTES_Semestres1&amp;2'!$B24</f>
        <v>DCO E</v>
      </c>
      <c r="I24" s="336"/>
      <c r="J24" s="337"/>
      <c r="K24" s="130"/>
      <c r="M24" s="101"/>
    </row>
    <row r="25" spans="2:24" ht="13">
      <c r="B25" s="143"/>
      <c r="C25" s="144"/>
      <c r="D25" s="145"/>
      <c r="E25" s="134"/>
      <c r="G25" s="101"/>
      <c r="H25" s="143"/>
      <c r="I25" s="144"/>
      <c r="J25" s="145"/>
      <c r="K25" s="134"/>
      <c r="M25" s="101"/>
    </row>
    <row r="26" spans="2:24" ht="13.5" thickBot="1">
      <c r="B26" s="146"/>
      <c r="C26" s="147"/>
      <c r="D26" s="148"/>
      <c r="E26" s="138"/>
      <c r="G26" s="101"/>
      <c r="H26" s="146"/>
      <c r="I26" s="147"/>
      <c r="J26" s="148"/>
      <c r="K26" s="138"/>
      <c r="M26" s="101"/>
    </row>
    <row r="27" spans="2:24" ht="13.5" thickBot="1">
      <c r="B27" s="149"/>
      <c r="C27" s="150"/>
      <c r="D27" s="151"/>
      <c r="E27" s="152" t="str">
        <f>IF(ISERROR(AVERAGE(DCOES1)),"",MROUND(AVERAGE(DCOES1),0.5))</f>
        <v/>
      </c>
      <c r="G27" s="101"/>
      <c r="H27" s="149"/>
      <c r="I27" s="150"/>
      <c r="J27" s="151"/>
      <c r="K27" s="152" t="str">
        <f>IF(ISERROR(AVERAGE(DCOES2)),"",MROUND(AVERAGE(DCOES2),0.5))</f>
        <v/>
      </c>
      <c r="M27" s="101"/>
    </row>
    <row r="28" spans="2:24" ht="13">
      <c r="B28" s="338" t="s">
        <v>283</v>
      </c>
      <c r="C28" s="339"/>
      <c r="D28" s="340"/>
      <c r="E28" s="130"/>
      <c r="G28" s="101"/>
      <c r="H28" s="341" t="str">
        <f>B28</f>
        <v>Choisir DC*</v>
      </c>
      <c r="I28" s="342"/>
      <c r="J28" s="343"/>
      <c r="K28" s="130"/>
      <c r="M28" s="101"/>
    </row>
    <row r="29" spans="2:24" ht="13">
      <c r="B29" s="153"/>
      <c r="C29" s="154"/>
      <c r="D29" s="155"/>
      <c r="E29" s="134"/>
      <c r="G29" s="101"/>
      <c r="H29" s="153"/>
      <c r="I29" s="154"/>
      <c r="J29" s="155"/>
      <c r="K29" s="134"/>
      <c r="M29" s="101"/>
    </row>
    <row r="30" spans="2:24" ht="13.5" thickBot="1">
      <c r="B30" s="156"/>
      <c r="C30" s="157"/>
      <c r="D30" s="158"/>
      <c r="E30" s="138"/>
      <c r="G30" s="101"/>
      <c r="H30" s="156"/>
      <c r="I30" s="157"/>
      <c r="J30" s="158"/>
      <c r="K30" s="138"/>
      <c r="M30" s="101"/>
    </row>
    <row r="31" spans="2:24" ht="13.5" thickBot="1">
      <c r="B31" s="159"/>
      <c r="C31" s="160"/>
      <c r="D31" s="161"/>
      <c r="E31" s="162" t="str">
        <f>IF(ISERROR(AVERAGE(DC_S1)),"",MROUND(AVERAGE(DC_S1),0.5))</f>
        <v/>
      </c>
      <c r="G31" s="101"/>
      <c r="H31" s="159"/>
      <c r="I31" s="160"/>
      <c r="J31" s="161"/>
      <c r="K31" s="162" t="str">
        <f>IF(ISERROR(AVERAGE(DC_S2)),"",MROUND(AVERAGE(DC_S2),0.5))</f>
        <v/>
      </c>
      <c r="M31" s="101"/>
    </row>
    <row r="32" spans="2:24" ht="13" thickBot="1"/>
    <row r="33" spans="2:18" ht="13.5" thickBot="1">
      <c r="B33" s="344" t="s">
        <v>289</v>
      </c>
      <c r="C33" s="345"/>
      <c r="D33" s="345"/>
      <c r="E33" s="346"/>
      <c r="H33" s="344" t="s">
        <v>290</v>
      </c>
      <c r="I33" s="345"/>
      <c r="J33" s="345"/>
      <c r="K33" s="346"/>
    </row>
    <row r="34" spans="2:18" ht="13" thickBot="1">
      <c r="B34" s="163"/>
      <c r="C34" s="163"/>
      <c r="D34" s="163"/>
      <c r="E34" s="163"/>
      <c r="H34" s="163"/>
      <c r="I34" s="163"/>
      <c r="J34" s="163"/>
      <c r="K34" s="163"/>
    </row>
    <row r="35" spans="2:18" ht="25.5" customHeight="1" thickBot="1">
      <c r="B35" s="330" t="s">
        <v>291</v>
      </c>
      <c r="C35" s="330"/>
      <c r="D35" s="331"/>
      <c r="E35" s="164" t="str">
        <f>IF(ISERROR(AVERAGE(DCOAMOYS1,DCOBMOYS1,DCOCMOYS1,DCODMOYS1,DCOEMOYS1,DCMOYS1)),"",MROUND(AVERAGE(DCOAMOYS1,DCOBMOYS1,DCOCMOYS1,DCODMOYS1,DCOEMOYS1,DCMOYS1),0.5))</f>
        <v/>
      </c>
      <c r="G35" s="165"/>
      <c r="H35" s="330" t="s">
        <v>291</v>
      </c>
      <c r="I35" s="330"/>
      <c r="J35" s="331"/>
      <c r="K35" s="164" t="str">
        <f>IF(ISERROR(AVERAGE(DCOAMOYS2,DCOBMOYS2,DCOCMOYS2,DCODMOYS2,DCOEMOYS2,DCMOYS2)),"",MROUND(AVERAGE(DCOAMOYS2,DCOBMOYS2,DCOCMOYS2,DCODMOYS2,DCOEMOYS2,DCMOYS2),0.5))</f>
        <v/>
      </c>
    </row>
    <row r="36" spans="2:18">
      <c r="B36" s="163"/>
      <c r="C36" s="163"/>
      <c r="D36" s="163"/>
      <c r="E36" s="166"/>
      <c r="H36" s="163"/>
      <c r="I36" s="163"/>
      <c r="J36" s="163"/>
      <c r="K36" s="166"/>
    </row>
    <row r="38" spans="2:18">
      <c r="B38" s="332" t="str">
        <f>IF(_DC="Choisir DC*","* Cliquer sur la cellule, dérouler la liste et sélectionner le domaine à choix","")</f>
        <v>* Cliquer sur la cellule, dérouler la liste et sélectionner le domaine à choix</v>
      </c>
      <c r="C38" s="332"/>
      <c r="D38" s="332"/>
      <c r="E38" s="332"/>
      <c r="F38" s="332"/>
      <c r="G38" s="332"/>
      <c r="H38" s="332"/>
      <c r="I38" s="332"/>
      <c r="J38" s="332"/>
      <c r="K38" s="332"/>
      <c r="L38" s="332"/>
      <c r="M38" s="332"/>
      <c r="N38" s="332"/>
      <c r="O38" s="332"/>
      <c r="P38" s="332"/>
      <c r="Q38" s="332"/>
      <c r="R38" s="332"/>
    </row>
    <row r="39" spans="2:18">
      <c r="B39" s="333"/>
      <c r="C39" s="333"/>
      <c r="D39" s="333"/>
      <c r="E39" s="333"/>
      <c r="F39" s="333"/>
      <c r="G39" s="333"/>
      <c r="H39" s="333"/>
      <c r="I39" s="333"/>
      <c r="J39" s="333"/>
      <c r="K39" s="333"/>
    </row>
    <row r="40" spans="2:18" ht="12.75" customHeight="1">
      <c r="B40" s="334" t="s">
        <v>292</v>
      </c>
      <c r="C40" s="334"/>
      <c r="D40" s="334"/>
      <c r="E40" s="334"/>
      <c r="F40" s="334"/>
      <c r="G40" s="334"/>
      <c r="H40" s="334"/>
      <c r="I40" s="334"/>
      <c r="J40" s="334"/>
      <c r="K40" s="334"/>
      <c r="L40" s="334"/>
      <c r="M40" s="334"/>
      <c r="N40" s="334"/>
      <c r="O40" s="334"/>
      <c r="P40" s="334"/>
      <c r="Q40" s="334"/>
      <c r="R40" s="334"/>
    </row>
    <row r="43" spans="2:18" ht="75.75" customHeight="1">
      <c r="B43" s="167"/>
      <c r="C43" s="167"/>
      <c r="D43" s="167"/>
      <c r="E43" s="167"/>
      <c r="F43" s="167"/>
      <c r="G43" s="167"/>
      <c r="H43" s="167"/>
      <c r="I43" s="167"/>
      <c r="J43" s="167"/>
      <c r="K43" s="167"/>
      <c r="L43" s="167"/>
      <c r="M43" s="167"/>
    </row>
  </sheetData>
  <sheetProtection selectLockedCells="1"/>
  <dataConsolidate/>
  <mergeCells count="23">
    <mergeCell ref="B1:Q1"/>
    <mergeCell ref="B3:Q3"/>
    <mergeCell ref="B7:D7"/>
    <mergeCell ref="H7:J7"/>
    <mergeCell ref="B8:D8"/>
    <mergeCell ref="H8:J8"/>
    <mergeCell ref="B12:D12"/>
    <mergeCell ref="H12:J12"/>
    <mergeCell ref="B16:D16"/>
    <mergeCell ref="H16:J16"/>
    <mergeCell ref="B20:D20"/>
    <mergeCell ref="H20:J20"/>
    <mergeCell ref="B24:D24"/>
    <mergeCell ref="H24:J24"/>
    <mergeCell ref="B28:D28"/>
    <mergeCell ref="H28:J28"/>
    <mergeCell ref="B33:E33"/>
    <mergeCell ref="H33:K33"/>
    <mergeCell ref="B35:D35"/>
    <mergeCell ref="H35:J35"/>
    <mergeCell ref="B38:R38"/>
    <mergeCell ref="B39:K39"/>
    <mergeCell ref="B40:R40"/>
  </mergeCells>
  <conditionalFormatting sqref="B38">
    <cfRule type="cellIs" priority="1" stopIfTrue="1" operator="equal">
      <formula>""</formula>
    </cfRule>
    <cfRule type="cellIs" dxfId="12" priority="2" stopIfTrue="1" operator="notEqual">
      <formula>""</formula>
    </cfRule>
  </conditionalFormatting>
  <conditionalFormatting sqref="B39:K39">
    <cfRule type="cellIs" priority="3" stopIfTrue="1" operator="equal">
      <formula>""</formula>
    </cfRule>
    <cfRule type="cellIs" dxfId="11" priority="4" stopIfTrue="1" operator="notEqual">
      <formula>""</formula>
    </cfRule>
  </conditionalFormatting>
  <conditionalFormatting sqref="E35 K35">
    <cfRule type="cellIs" dxfId="10" priority="5" stopIfTrue="1" operator="lessThan">
      <formula>4</formula>
    </cfRule>
  </conditionalFormatting>
  <conditionalFormatting sqref="G35">
    <cfRule type="cellIs" dxfId="9" priority="6" stopIfTrue="1" operator="equal">
      <formula>"O"</formula>
    </cfRule>
    <cfRule type="cellIs" dxfId="8" priority="7" stopIfTrue="1" operator="equal">
      <formula>"P"</formula>
    </cfRule>
  </conditionalFormatting>
  <dataValidations count="2">
    <dataValidation type="list" allowBlank="1" showInputMessage="1" showErrorMessage="1" sqref="B28:D28" xr:uid="{66C832F1-187D-1A49-817A-663765838F23}">
      <formula1>$X$8:$X$10</formula1>
    </dataValidation>
    <dataValidation type="list" allowBlank="1" showErrorMessage="1" errorTitle="Erreur" error="Seule des notes au demi point de 1 à 6 peuvent être saisies dans les cellules de notes" sqref="B9:D11 H9:J11 H17:J19 B17:D19 H13:J15 B13:D15 B21:D23 H21:J23 B29:D31 B25:D27 H25:J27 H29:J31" xr:uid="{C6D12F91-16E8-4849-B71D-9674CBBC3885}">
      <formula1>$T$7:$T$17</formula1>
    </dataValidation>
  </dataValidations>
  <printOptions horizontalCentered="1"/>
  <pageMargins left="0.78740157480314965" right="0.78740157480314965" top="0.98425196850393704" bottom="0.98425196850393704" header="0.51181102362204722" footer="0.51181102362204722"/>
  <pageSetup paperSize="9" scale="99" orientation="portrait"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37D7B-8AE5-4B48-9659-7A96BE807EC5}">
  <sheetPr>
    <pageSetUpPr fitToPage="1"/>
  </sheetPr>
  <dimension ref="B1:X41"/>
  <sheetViews>
    <sheetView showGridLines="0" showZeros="0" topLeftCell="A34" zoomScale="115" zoomScaleNormal="115" workbookViewId="0">
      <selection activeCell="B28" sqref="B28:D28"/>
    </sheetView>
  </sheetViews>
  <sheetFormatPr baseColWidth="10" defaultColWidth="6" defaultRowHeight="12.5"/>
  <cols>
    <col min="1" max="1" width="3.1796875" style="92" customWidth="1"/>
    <col min="2" max="3" width="6" style="92" customWidth="1"/>
    <col min="4" max="4" width="6.81640625" style="92" customWidth="1"/>
    <col min="5" max="5" width="6" style="92" customWidth="1"/>
    <col min="6" max="6" width="6" style="92" hidden="1" customWidth="1"/>
    <col min="7" max="9" width="6" style="92" customWidth="1"/>
    <col min="10" max="10" width="7" style="92" customWidth="1"/>
    <col min="11" max="11" width="6" style="92" customWidth="1"/>
    <col min="12" max="12" width="6" style="92" hidden="1" customWidth="1"/>
    <col min="13" max="13" width="6" style="92" customWidth="1"/>
    <col min="14" max="14" width="6" style="92" hidden="1" customWidth="1"/>
    <col min="15" max="15" width="3.453125" style="92" customWidth="1"/>
    <col min="16" max="19" width="6" style="92" customWidth="1"/>
    <col min="20" max="20" width="6" style="92" hidden="1" customWidth="1"/>
    <col min="21" max="21" width="6" style="92"/>
    <col min="22" max="22" width="15.1796875" style="92" customWidth="1"/>
    <col min="23" max="23" width="5.1796875" style="92" hidden="1" customWidth="1"/>
    <col min="24" max="24" width="2.36328125" style="92" hidden="1" customWidth="1"/>
    <col min="25" max="25" width="5" style="92" customWidth="1"/>
    <col min="26" max="16384" width="6" style="92"/>
  </cols>
  <sheetData>
    <row r="1" spans="2:24" ht="21">
      <c r="B1" s="356" t="str">
        <f>'NOTES_Semestres1&amp;2'!B1</f>
        <v>Employé-e de commerce CFC</v>
      </c>
      <c r="C1" s="357"/>
      <c r="D1" s="357"/>
      <c r="E1" s="357"/>
      <c r="F1" s="357"/>
      <c r="G1" s="357"/>
      <c r="H1" s="357"/>
      <c r="I1" s="357"/>
      <c r="J1" s="357"/>
      <c r="K1" s="357"/>
      <c r="L1" s="357"/>
      <c r="M1" s="357"/>
      <c r="N1" s="357"/>
      <c r="O1" s="357"/>
      <c r="P1" s="357"/>
      <c r="Q1" s="358"/>
    </row>
    <row r="3" spans="2:24" ht="15.5">
      <c r="B3" s="366" t="str">
        <f>'NOTES_Semestres1&amp;2'!B3</f>
        <v xml:space="preserve">Nom, prénom de l'étudiant-e : </v>
      </c>
      <c r="C3" s="366"/>
      <c r="D3" s="366"/>
      <c r="E3" s="366"/>
      <c r="F3" s="366"/>
      <c r="G3" s="366"/>
      <c r="H3" s="366"/>
      <c r="I3" s="366"/>
      <c r="J3" s="366"/>
      <c r="K3" s="366"/>
      <c r="L3" s="366"/>
      <c r="M3" s="366"/>
      <c r="N3" s="366"/>
      <c r="O3" s="366"/>
      <c r="P3" s="366"/>
      <c r="Q3" s="366"/>
    </row>
    <row r="4" spans="2:24" ht="13">
      <c r="B4" s="93"/>
    </row>
    <row r="5" spans="2:24" ht="12.75" customHeight="1">
      <c r="B5" s="93"/>
    </row>
    <row r="6" spans="2:24" ht="13" thickBot="1"/>
    <row r="7" spans="2:24" ht="13.5" thickBot="1">
      <c r="B7" s="344" t="s">
        <v>95</v>
      </c>
      <c r="C7" s="345"/>
      <c r="D7" s="346"/>
      <c r="E7" s="94" t="s">
        <v>282</v>
      </c>
      <c r="H7" s="344" t="s">
        <v>96</v>
      </c>
      <c r="I7" s="345"/>
      <c r="J7" s="346"/>
      <c r="K7" s="94" t="s">
        <v>282</v>
      </c>
      <c r="T7" s="92">
        <v>6</v>
      </c>
    </row>
    <row r="8" spans="2:24" ht="13">
      <c r="B8" s="360" t="s">
        <v>266</v>
      </c>
      <c r="C8" s="361"/>
      <c r="D8" s="362"/>
      <c r="E8" s="95"/>
      <c r="H8" s="363" t="str">
        <f>'NOTES_Semestres3&amp;4'!$B8</f>
        <v>DCO A</v>
      </c>
      <c r="I8" s="364"/>
      <c r="J8" s="365"/>
      <c r="K8" s="95"/>
      <c r="T8" s="92">
        <v>5.5</v>
      </c>
      <c r="W8" s="96">
        <v>6</v>
      </c>
      <c r="X8" s="96" t="s">
        <v>283</v>
      </c>
    </row>
    <row r="9" spans="2:24" ht="13">
      <c r="B9" s="97"/>
      <c r="C9" s="98"/>
      <c r="D9" s="99"/>
      <c r="E9" s="100"/>
      <c r="G9" s="101"/>
      <c r="H9" s="97"/>
      <c r="I9" s="98"/>
      <c r="J9" s="99"/>
      <c r="K9" s="100"/>
      <c r="M9" s="101"/>
      <c r="T9" s="92">
        <v>5</v>
      </c>
      <c r="W9" s="96">
        <v>5.5</v>
      </c>
      <c r="X9" s="96" t="s">
        <v>284</v>
      </c>
    </row>
    <row r="10" spans="2:24" ht="13.5" thickBot="1">
      <c r="B10" s="102"/>
      <c r="C10" s="103"/>
      <c r="D10" s="104"/>
      <c r="E10" s="105"/>
      <c r="G10" s="101"/>
      <c r="H10" s="102"/>
      <c r="I10" s="103"/>
      <c r="J10" s="104"/>
      <c r="K10" s="105"/>
      <c r="M10" s="101"/>
      <c r="T10" s="92">
        <v>4.5</v>
      </c>
      <c r="W10" s="96">
        <v>5</v>
      </c>
      <c r="X10" s="96" t="s">
        <v>285</v>
      </c>
    </row>
    <row r="11" spans="2:24" ht="13.5" thickBot="1">
      <c r="B11" s="106"/>
      <c r="C11" s="107"/>
      <c r="D11" s="108"/>
      <c r="E11" s="109" t="str">
        <f>IF(ISERROR(AVERAGE(DCOAS3)),"",MROUND(AVERAGE(DCOAS3),0.5))</f>
        <v/>
      </c>
      <c r="F11" s="92">
        <f>IF(E11&lt;4,(4-E11)*2,0)</f>
        <v>0</v>
      </c>
      <c r="G11" s="101"/>
      <c r="H11" s="106"/>
      <c r="I11" s="107"/>
      <c r="J11" s="108"/>
      <c r="K11" s="109" t="str">
        <f>IF(ISERROR(AVERAGE(DCOAS4)),"",MROUND(AVERAGE(DCOAS4),0.5))</f>
        <v/>
      </c>
      <c r="L11" s="92">
        <f>IF(K11&lt;4,(4-K11)*2,0)</f>
        <v>0</v>
      </c>
      <c r="M11" s="101"/>
      <c r="N11" s="92" t="e">
        <f>IF(#REF!&lt;4,(4-#REF!)*2,0)</f>
        <v>#REF!</v>
      </c>
      <c r="T11" s="92">
        <v>4</v>
      </c>
      <c r="W11" s="96">
        <v>4.5</v>
      </c>
      <c r="X11" s="96"/>
    </row>
    <row r="12" spans="2:24" ht="13">
      <c r="B12" s="347" t="s">
        <v>268</v>
      </c>
      <c r="C12" s="348"/>
      <c r="D12" s="349"/>
      <c r="E12" s="95"/>
      <c r="H12" s="347" t="str">
        <f>'NOTES_Semestres3&amp;4'!$B12</f>
        <v>DCO B</v>
      </c>
      <c r="I12" s="348"/>
      <c r="J12" s="349"/>
      <c r="K12" s="95"/>
      <c r="T12" s="92">
        <v>3.5</v>
      </c>
      <c r="W12" s="96">
        <v>4</v>
      </c>
      <c r="X12" s="96"/>
    </row>
    <row r="13" spans="2:24" ht="13">
      <c r="B13" s="110"/>
      <c r="C13" s="111"/>
      <c r="D13" s="112"/>
      <c r="E13" s="100"/>
      <c r="G13" s="101"/>
      <c r="H13" s="110"/>
      <c r="I13" s="111"/>
      <c r="J13" s="112"/>
      <c r="K13" s="100"/>
      <c r="M13" s="101"/>
      <c r="T13" s="92">
        <v>3</v>
      </c>
      <c r="W13" s="96">
        <v>3.5</v>
      </c>
      <c r="X13" s="96"/>
    </row>
    <row r="14" spans="2:24" ht="13.5" thickBot="1">
      <c r="B14" s="113"/>
      <c r="C14" s="114"/>
      <c r="D14" s="115"/>
      <c r="E14" s="105"/>
      <c r="G14" s="101"/>
      <c r="H14" s="113"/>
      <c r="I14" s="114"/>
      <c r="J14" s="115"/>
      <c r="K14" s="105"/>
      <c r="M14" s="101"/>
      <c r="T14" s="92">
        <v>2.5</v>
      </c>
      <c r="W14" s="96">
        <v>3</v>
      </c>
      <c r="X14" s="96"/>
    </row>
    <row r="15" spans="2:24" ht="13.5" thickBot="1">
      <c r="B15" s="116"/>
      <c r="C15" s="117"/>
      <c r="D15" s="118"/>
      <c r="E15" s="119" t="str">
        <f>IF(ISERROR(AVERAGE(DCOBS3)),"",MROUND(AVERAGE(DCOBS3),0.5))</f>
        <v/>
      </c>
      <c r="F15" s="92">
        <f>IF(E15&lt;4,4-E15,0)</f>
        <v>0</v>
      </c>
      <c r="G15" s="101"/>
      <c r="H15" s="116"/>
      <c r="I15" s="117"/>
      <c r="J15" s="118"/>
      <c r="K15" s="119" t="str">
        <f>IF(ISERROR(AVERAGE(DCOBS4)),"",MROUND(AVERAGE(DCOBS4),0.5))</f>
        <v/>
      </c>
      <c r="L15" s="92">
        <f>IF(K15&lt;4,4-K15,0)</f>
        <v>0</v>
      </c>
      <c r="M15" s="101"/>
      <c r="N15" s="92" t="e">
        <f>IF(#REF!&lt;4,4-#REF!,0)</f>
        <v>#REF!</v>
      </c>
      <c r="T15" s="92">
        <v>2</v>
      </c>
      <c r="W15" s="96">
        <v>2.5</v>
      </c>
      <c r="X15" s="96"/>
    </row>
    <row r="16" spans="2:24" ht="13">
      <c r="B16" s="350" t="s">
        <v>270</v>
      </c>
      <c r="C16" s="351"/>
      <c r="D16" s="352"/>
      <c r="E16" s="95"/>
      <c r="H16" s="350" t="str">
        <f>'NOTES_Semestres3&amp;4'!$B16</f>
        <v>DCO C</v>
      </c>
      <c r="I16" s="351"/>
      <c r="J16" s="352"/>
      <c r="K16" s="95"/>
      <c r="T16" s="92">
        <v>1.5</v>
      </c>
      <c r="W16" s="96">
        <v>2</v>
      </c>
      <c r="X16" s="96"/>
    </row>
    <row r="17" spans="2:24" ht="13">
      <c r="B17" s="120"/>
      <c r="C17" s="121"/>
      <c r="D17" s="122"/>
      <c r="E17" s="100"/>
      <c r="G17" s="101"/>
      <c r="H17" s="120"/>
      <c r="I17" s="121"/>
      <c r="J17" s="122"/>
      <c r="K17" s="100"/>
      <c r="M17" s="101"/>
      <c r="T17" s="92">
        <v>1</v>
      </c>
      <c r="W17" s="96">
        <v>1.5</v>
      </c>
      <c r="X17" s="96"/>
    </row>
    <row r="18" spans="2:24" ht="13.5" thickBot="1">
      <c r="B18" s="123"/>
      <c r="C18" s="124"/>
      <c r="D18" s="125"/>
      <c r="E18" s="105"/>
      <c r="G18" s="101"/>
      <c r="H18" s="123"/>
      <c r="I18" s="124"/>
      <c r="J18" s="125"/>
      <c r="K18" s="105"/>
      <c r="M18" s="101"/>
      <c r="W18" s="96">
        <v>1</v>
      </c>
      <c r="X18" s="96"/>
    </row>
    <row r="19" spans="2:24" ht="13.5" thickBot="1">
      <c r="B19" s="126"/>
      <c r="C19" s="127"/>
      <c r="D19" s="128"/>
      <c r="E19" s="129" t="str">
        <f>IF(ISERROR(AVERAGE(DCOCS3)),"",MROUND(AVERAGE(DCOCS3),0.5))</f>
        <v/>
      </c>
      <c r="F19" s="92">
        <f>IF(E19&lt;4,4-E19,0)</f>
        <v>0</v>
      </c>
      <c r="G19" s="101"/>
      <c r="H19" s="126"/>
      <c r="I19" s="127"/>
      <c r="J19" s="128"/>
      <c r="K19" s="129" t="str">
        <f>IF(ISERROR(AVERAGE(DCOCS4)),"",MROUND(AVERAGE(DCOCS4),0.5))</f>
        <v/>
      </c>
      <c r="L19" s="92">
        <f>IF(K19&lt;4,4-K19,0)</f>
        <v>0</v>
      </c>
      <c r="M19" s="101"/>
      <c r="N19" s="92" t="e">
        <f>IF(#REF!&lt;4,4-#REF!,0)</f>
        <v>#REF!</v>
      </c>
    </row>
    <row r="20" spans="2:24" ht="13">
      <c r="B20" s="353" t="s">
        <v>272</v>
      </c>
      <c r="C20" s="354"/>
      <c r="D20" s="355"/>
      <c r="E20" s="130"/>
      <c r="G20" s="101"/>
      <c r="H20" s="353" t="str">
        <f>'NOTES_Semestres3&amp;4'!$B20</f>
        <v>DCO D</v>
      </c>
      <c r="I20" s="354"/>
      <c r="J20" s="355"/>
      <c r="K20" s="130"/>
      <c r="M20" s="101"/>
      <c r="T20" s="96" t="s">
        <v>286</v>
      </c>
    </row>
    <row r="21" spans="2:24" ht="13">
      <c r="B21" s="131"/>
      <c r="C21" s="132"/>
      <c r="D21" s="133"/>
      <c r="E21" s="134"/>
      <c r="G21" s="101"/>
      <c r="H21" s="131"/>
      <c r="I21" s="132"/>
      <c r="J21" s="133"/>
      <c r="K21" s="134"/>
      <c r="M21" s="101"/>
      <c r="T21" s="96" t="s">
        <v>287</v>
      </c>
    </row>
    <row r="22" spans="2:24" ht="13.5" thickBot="1">
      <c r="B22" s="135"/>
      <c r="C22" s="136"/>
      <c r="D22" s="137"/>
      <c r="E22" s="138"/>
      <c r="G22" s="101"/>
      <c r="H22" s="135"/>
      <c r="I22" s="136"/>
      <c r="J22" s="137"/>
      <c r="K22" s="138"/>
      <c r="M22" s="101"/>
      <c r="T22" s="96" t="s">
        <v>288</v>
      </c>
    </row>
    <row r="23" spans="2:24" ht="13.5" thickBot="1">
      <c r="B23" s="139"/>
      <c r="C23" s="140"/>
      <c r="D23" s="141"/>
      <c r="E23" s="142" t="str">
        <f>IF(ISERROR(AVERAGE(DCODS3)),"",MROUND(AVERAGE(DCODS3),0.5))</f>
        <v/>
      </c>
      <c r="G23" s="101"/>
      <c r="H23" s="139"/>
      <c r="I23" s="140"/>
      <c r="J23" s="141"/>
      <c r="K23" s="142" t="str">
        <f>IF(ISERROR(AVERAGE(DCODS4)),"",MROUND(AVERAGE(DCODS4),0.5))</f>
        <v/>
      </c>
      <c r="M23" s="101"/>
    </row>
    <row r="24" spans="2:24" ht="13">
      <c r="B24" s="335" t="s">
        <v>274</v>
      </c>
      <c r="C24" s="336"/>
      <c r="D24" s="337"/>
      <c r="E24" s="130"/>
      <c r="G24" s="101"/>
      <c r="H24" s="335" t="str">
        <f>'NOTES_Semestres3&amp;4'!$B24</f>
        <v>DCO E</v>
      </c>
      <c r="I24" s="336"/>
      <c r="J24" s="337"/>
      <c r="K24" s="130"/>
      <c r="M24" s="101"/>
    </row>
    <row r="25" spans="2:24" ht="13">
      <c r="B25" s="143"/>
      <c r="C25" s="144"/>
      <c r="D25" s="145"/>
      <c r="E25" s="134"/>
      <c r="G25" s="101"/>
      <c r="H25" s="143"/>
      <c r="I25" s="144"/>
      <c r="J25" s="145"/>
      <c r="K25" s="134"/>
      <c r="M25" s="101"/>
    </row>
    <row r="26" spans="2:24" ht="13.5" thickBot="1">
      <c r="B26" s="146"/>
      <c r="C26" s="147"/>
      <c r="D26" s="148"/>
      <c r="E26" s="138"/>
      <c r="G26" s="101"/>
      <c r="H26" s="146"/>
      <c r="I26" s="147"/>
      <c r="J26" s="148"/>
      <c r="K26" s="138"/>
      <c r="M26" s="101"/>
    </row>
    <row r="27" spans="2:24" ht="13.5" thickBot="1">
      <c r="B27" s="149"/>
      <c r="C27" s="150"/>
      <c r="D27" s="151"/>
      <c r="E27" s="152" t="str">
        <f>IF(ISERROR(AVERAGE(DCOES3)),"",MROUND(AVERAGE(DCOES3),0.5))</f>
        <v/>
      </c>
      <c r="G27" s="101"/>
      <c r="H27" s="149"/>
      <c r="I27" s="150"/>
      <c r="J27" s="151"/>
      <c r="K27" s="152" t="str">
        <f>IF(ISERROR(AVERAGE(DCOES4)),"",MROUND(AVERAGE(DCOES4),0.5))</f>
        <v/>
      </c>
      <c r="M27" s="101"/>
    </row>
    <row r="28" spans="2:24" ht="13">
      <c r="B28" s="341" t="str">
        <f>'NOTES_Semestres1&amp;2'!H28</f>
        <v>Choisir DC*</v>
      </c>
      <c r="C28" s="342"/>
      <c r="D28" s="343"/>
      <c r="E28" s="130"/>
      <c r="G28" s="101"/>
      <c r="H28" s="341" t="str">
        <f>B28</f>
        <v>Choisir DC*</v>
      </c>
      <c r="I28" s="342"/>
      <c r="J28" s="343"/>
      <c r="K28" s="130"/>
      <c r="M28" s="101"/>
    </row>
    <row r="29" spans="2:24" ht="13">
      <c r="B29" s="153"/>
      <c r="C29" s="154"/>
      <c r="D29" s="155"/>
      <c r="E29" s="134"/>
      <c r="G29" s="101"/>
      <c r="H29" s="153"/>
      <c r="I29" s="154"/>
      <c r="J29" s="155"/>
      <c r="K29" s="134"/>
      <c r="M29" s="101"/>
    </row>
    <row r="30" spans="2:24" ht="13.5" thickBot="1">
      <c r="B30" s="156"/>
      <c r="C30" s="157"/>
      <c r="D30" s="158"/>
      <c r="E30" s="138"/>
      <c r="G30" s="101"/>
      <c r="H30" s="156"/>
      <c r="I30" s="157"/>
      <c r="J30" s="158"/>
      <c r="K30" s="138"/>
      <c r="M30" s="101"/>
    </row>
    <row r="31" spans="2:24" ht="13.5" thickBot="1">
      <c r="B31" s="159"/>
      <c r="C31" s="160"/>
      <c r="D31" s="161"/>
      <c r="E31" s="162" t="str">
        <f>IF(ISERROR(AVERAGE(DC_S3)),"",MROUND(AVERAGE(DC_S3),0.5))</f>
        <v/>
      </c>
      <c r="G31" s="101"/>
      <c r="H31" s="159"/>
      <c r="I31" s="160"/>
      <c r="J31" s="161"/>
      <c r="K31" s="162" t="str">
        <f>IF(ISERROR(AVERAGE(DC_S4)),"",MROUND(AVERAGE(DC_S4),0.5))</f>
        <v/>
      </c>
      <c r="M31" s="101"/>
    </row>
    <row r="32" spans="2:24" ht="13" thickBot="1"/>
    <row r="33" spans="2:18" ht="13.5" thickBot="1">
      <c r="B33" s="344" t="s">
        <v>293</v>
      </c>
      <c r="C33" s="345"/>
      <c r="D33" s="345"/>
      <c r="E33" s="346"/>
      <c r="H33" s="344" t="s">
        <v>294</v>
      </c>
      <c r="I33" s="345"/>
      <c r="J33" s="345"/>
      <c r="K33" s="346"/>
    </row>
    <row r="34" spans="2:18" ht="13" thickBot="1">
      <c r="B34" s="163"/>
      <c r="C34" s="163"/>
      <c r="D34" s="163"/>
      <c r="E34" s="163"/>
      <c r="H34" s="163"/>
      <c r="I34" s="163"/>
      <c r="J34" s="163"/>
      <c r="K34" s="163"/>
    </row>
    <row r="35" spans="2:18" ht="25.5" customHeight="1" thickBot="1">
      <c r="B35" s="330" t="s">
        <v>291</v>
      </c>
      <c r="C35" s="330"/>
      <c r="D35" s="331"/>
      <c r="E35" s="164" t="str">
        <f>IF(ISERROR(AVERAGE(DCOAMOYS3,DCOBMOYS3,DCOCMOYS3,DCODMOYS3,DCOEMOYS3,DCMOYS3)),"",MROUND(AVERAGE(DCOAMOYS3,DCOBMOYS3,DCOCMOYS3,DCODMOYS3,DCOEMOYS3,DCMOYS3),0.5))</f>
        <v/>
      </c>
      <c r="G35" s="165"/>
      <c r="H35" s="330" t="s">
        <v>291</v>
      </c>
      <c r="I35" s="330"/>
      <c r="J35" s="331"/>
      <c r="K35" s="164" t="str">
        <f>IF(ISERROR(AVERAGE(DCOAMOYS4,DCOBMOYS4,DCOCMOYS4,DCODMOYS4,DCOEMOYS4,DCMOYS4)),"",MROUND(AVERAGE(DCOAMOYS4,DCOBMOYS4,DCOCMOYS4,DCODMOYS4,DCOEMOYS4,DCMOYS4),0.5))</f>
        <v/>
      </c>
    </row>
    <row r="36" spans="2:18">
      <c r="B36" s="163"/>
      <c r="C36" s="163"/>
      <c r="D36" s="163"/>
      <c r="E36" s="166"/>
      <c r="H36" s="163"/>
      <c r="I36" s="163"/>
      <c r="J36" s="163"/>
      <c r="K36" s="166"/>
    </row>
    <row r="38" spans="2:18" ht="12.75" customHeight="1">
      <c r="B38" s="334" t="s">
        <v>292</v>
      </c>
      <c r="C38" s="334"/>
      <c r="D38" s="334"/>
      <c r="E38" s="334"/>
      <c r="F38" s="334"/>
      <c r="G38" s="334"/>
      <c r="H38" s="334"/>
      <c r="I38" s="334"/>
      <c r="J38" s="334"/>
      <c r="K38" s="334"/>
      <c r="L38" s="334"/>
      <c r="M38" s="334"/>
      <c r="N38" s="334"/>
      <c r="O38" s="334"/>
      <c r="P38" s="334"/>
      <c r="Q38" s="334"/>
      <c r="R38" s="334"/>
    </row>
    <row r="41" spans="2:18" ht="75.75" customHeight="1">
      <c r="B41" s="167"/>
      <c r="C41" s="167"/>
      <c r="D41" s="167"/>
      <c r="E41" s="167"/>
      <c r="F41" s="167"/>
      <c r="G41" s="167"/>
      <c r="H41" s="167"/>
      <c r="I41" s="167"/>
      <c r="J41" s="167"/>
      <c r="K41" s="167"/>
      <c r="L41" s="167"/>
      <c r="M41" s="167"/>
    </row>
  </sheetData>
  <sheetProtection selectLockedCells="1"/>
  <dataConsolidate/>
  <mergeCells count="21">
    <mergeCell ref="B1:Q1"/>
    <mergeCell ref="B3:Q3"/>
    <mergeCell ref="B7:D7"/>
    <mergeCell ref="H7:J7"/>
    <mergeCell ref="B8:D8"/>
    <mergeCell ref="H8:J8"/>
    <mergeCell ref="B12:D12"/>
    <mergeCell ref="H12:J12"/>
    <mergeCell ref="B16:D16"/>
    <mergeCell ref="H16:J16"/>
    <mergeCell ref="B20:D20"/>
    <mergeCell ref="H20:J20"/>
    <mergeCell ref="B35:D35"/>
    <mergeCell ref="H35:J35"/>
    <mergeCell ref="B38:R38"/>
    <mergeCell ref="B24:D24"/>
    <mergeCell ref="H24:J24"/>
    <mergeCell ref="B28:D28"/>
    <mergeCell ref="H28:J28"/>
    <mergeCell ref="B33:E33"/>
    <mergeCell ref="H33:K33"/>
  </mergeCells>
  <conditionalFormatting sqref="E35 K35">
    <cfRule type="cellIs" dxfId="7" priority="1" stopIfTrue="1" operator="lessThan">
      <formula>4</formula>
    </cfRule>
  </conditionalFormatting>
  <conditionalFormatting sqref="G35">
    <cfRule type="cellIs" dxfId="6" priority="2" stopIfTrue="1" operator="equal">
      <formula>"O"</formula>
    </cfRule>
    <cfRule type="cellIs" dxfId="5" priority="3" stopIfTrue="1" operator="equal">
      <formula>"P"</formula>
    </cfRule>
  </conditionalFormatting>
  <dataValidations count="1">
    <dataValidation type="list" allowBlank="1" showErrorMessage="1" errorTitle="Erreur" error="Seule des notes au demi point de 1 à 6 peuvent être saisies dans les cellules de notes" sqref="B9:D11 H9:J11 H17:J19 B17:D19 H13:J15 B13:D15 B21:D23 H21:J23 B29:D31 B25:D27 H25:J27 H29:J31" xr:uid="{EBD55C88-E15F-2440-B4ED-A96CD5BA90DA}">
      <formula1>$T$7:$T$17</formula1>
    </dataValidation>
  </dataValidations>
  <printOptions horizontalCentered="1"/>
  <pageMargins left="0.78740157480314965" right="0.78740157480314965" top="0.98425196850393704" bottom="0.98425196850393704" header="0.51181102362204722" footer="0.51181102362204722"/>
  <pageSetup paperSize="9" scale="99" orientation="portrait"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2E2ED-9F6E-4344-A4D0-CFAA0166C2D2}">
  <sheetPr>
    <pageSetUpPr fitToPage="1"/>
  </sheetPr>
  <dimension ref="B1:X35"/>
  <sheetViews>
    <sheetView showGridLines="0" showZeros="0" zoomScale="115" zoomScaleNormal="115" workbookViewId="0">
      <selection activeCell="AD22" sqref="AD22"/>
    </sheetView>
  </sheetViews>
  <sheetFormatPr baseColWidth="10" defaultColWidth="6" defaultRowHeight="12.5"/>
  <cols>
    <col min="1" max="1" width="3.1796875" style="92" customWidth="1"/>
    <col min="2" max="3" width="6" style="92" customWidth="1"/>
    <col min="4" max="4" width="6.81640625" style="92" customWidth="1"/>
    <col min="5" max="5" width="6" style="92" customWidth="1"/>
    <col min="6" max="6" width="6" style="92" hidden="1" customWidth="1"/>
    <col min="7" max="9" width="6" style="92" customWidth="1"/>
    <col min="10" max="10" width="7" style="92" customWidth="1"/>
    <col min="11" max="11" width="6" style="92" customWidth="1"/>
    <col min="12" max="12" width="6" style="92" hidden="1" customWidth="1"/>
    <col min="13" max="13" width="6" style="92" customWidth="1"/>
    <col min="14" max="14" width="6" style="92" hidden="1" customWidth="1"/>
    <col min="15" max="15" width="3.453125" style="92" customWidth="1"/>
    <col min="16" max="19" width="6" style="92" customWidth="1"/>
    <col min="20" max="20" width="6" style="92" hidden="1" customWidth="1"/>
    <col min="21" max="21" width="6" style="92"/>
    <col min="22" max="22" width="15.1796875" style="92" customWidth="1"/>
    <col min="23" max="23" width="5.1796875" style="92" hidden="1" customWidth="1"/>
    <col min="24" max="24" width="2.36328125" style="92" hidden="1" customWidth="1"/>
    <col min="25" max="25" width="5" style="92" customWidth="1"/>
    <col min="26" max="16384" width="6" style="92"/>
  </cols>
  <sheetData>
    <row r="1" spans="2:24" ht="21">
      <c r="B1" s="356" t="str">
        <f>'NOTES_Semestres1&amp;2'!B1</f>
        <v>Employé-e de commerce CFC</v>
      </c>
      <c r="C1" s="357"/>
      <c r="D1" s="357"/>
      <c r="E1" s="357"/>
      <c r="F1" s="357"/>
      <c r="G1" s="357"/>
      <c r="H1" s="357"/>
      <c r="I1" s="357"/>
      <c r="J1" s="357"/>
      <c r="K1" s="357"/>
      <c r="L1" s="357"/>
      <c r="M1" s="357"/>
      <c r="N1" s="357"/>
      <c r="O1" s="357"/>
      <c r="P1" s="357"/>
      <c r="Q1" s="358"/>
    </row>
    <row r="3" spans="2:24" ht="15.5">
      <c r="B3" s="359" t="str">
        <f>'NOTES_Semestres1&amp;2'!B3</f>
        <v xml:space="preserve">Nom, prénom de l'étudiant-e : </v>
      </c>
      <c r="C3" s="359"/>
      <c r="D3" s="359"/>
      <c r="E3" s="359"/>
      <c r="F3" s="359"/>
      <c r="G3" s="359"/>
      <c r="H3" s="359"/>
      <c r="I3" s="359"/>
      <c r="J3" s="359"/>
      <c r="K3" s="359"/>
      <c r="L3" s="359"/>
      <c r="M3" s="359"/>
      <c r="N3" s="359"/>
      <c r="O3" s="359"/>
      <c r="P3" s="359"/>
      <c r="Q3" s="359"/>
    </row>
    <row r="4" spans="2:24" ht="13">
      <c r="B4" s="93"/>
    </row>
    <row r="5" spans="2:24" ht="12.75" customHeight="1">
      <c r="B5" s="93"/>
    </row>
    <row r="6" spans="2:24" ht="13" thickBot="1"/>
    <row r="7" spans="2:24" ht="13.5" thickBot="1">
      <c r="B7" s="344" t="s">
        <v>97</v>
      </c>
      <c r="C7" s="345"/>
      <c r="D7" s="346"/>
      <c r="E7" s="94" t="s">
        <v>282</v>
      </c>
      <c r="H7" s="344" t="s">
        <v>98</v>
      </c>
      <c r="I7" s="345"/>
      <c r="J7" s="346"/>
      <c r="K7" s="94" t="s">
        <v>282</v>
      </c>
      <c r="T7" s="92">
        <v>6</v>
      </c>
    </row>
    <row r="8" spans="2:24" ht="13">
      <c r="B8" s="360" t="s">
        <v>266</v>
      </c>
      <c r="C8" s="361"/>
      <c r="D8" s="362"/>
      <c r="E8" s="95"/>
      <c r="H8" s="363" t="str">
        <f>'NOTES_Semestres5&amp;6'!$B8</f>
        <v>DCO A</v>
      </c>
      <c r="I8" s="364"/>
      <c r="J8" s="365"/>
      <c r="K8" s="95"/>
      <c r="T8" s="92">
        <v>5.5</v>
      </c>
      <c r="W8" s="96">
        <v>6</v>
      </c>
      <c r="X8" s="96" t="s">
        <v>295</v>
      </c>
    </row>
    <row r="9" spans="2:24" ht="13">
      <c r="B9" s="97"/>
      <c r="C9" s="98"/>
      <c r="D9" s="99"/>
      <c r="E9" s="100"/>
      <c r="G9" s="101"/>
      <c r="H9" s="97"/>
      <c r="I9" s="98"/>
      <c r="J9" s="99"/>
      <c r="K9" s="100"/>
      <c r="M9" s="101"/>
      <c r="T9" s="92">
        <v>5</v>
      </c>
      <c r="W9" s="96">
        <v>5.5</v>
      </c>
      <c r="X9" s="96" t="s">
        <v>296</v>
      </c>
    </row>
    <row r="10" spans="2:24" ht="13.5" thickBot="1">
      <c r="B10" s="102"/>
      <c r="C10" s="103"/>
      <c r="D10" s="104"/>
      <c r="E10" s="105"/>
      <c r="G10" s="101"/>
      <c r="H10" s="102"/>
      <c r="I10" s="103"/>
      <c r="J10" s="104"/>
      <c r="K10" s="105"/>
      <c r="M10" s="101"/>
      <c r="T10" s="92">
        <v>4.5</v>
      </c>
      <c r="W10" s="96">
        <v>5</v>
      </c>
      <c r="X10" s="96" t="s">
        <v>297</v>
      </c>
    </row>
    <row r="11" spans="2:24" ht="13.5" thickBot="1">
      <c r="B11" s="106"/>
      <c r="C11" s="107"/>
      <c r="D11" s="108"/>
      <c r="E11" s="109" t="str">
        <f>IF(ISERROR(AVERAGE(DCOAS5)),"",MROUND(AVERAGE(DCOAS5),0.5))</f>
        <v/>
      </c>
      <c r="F11" s="92">
        <f>IF(E11&lt;4,(4-E11)*2,0)</f>
        <v>0</v>
      </c>
      <c r="G11" s="101"/>
      <c r="H11" s="106"/>
      <c r="I11" s="107"/>
      <c r="J11" s="108"/>
      <c r="K11" s="109" t="str">
        <f>IF(ISERROR(AVERAGE(DCOAS6)),"",MROUND(AVERAGE(DCOAS6),0.5))</f>
        <v/>
      </c>
      <c r="L11" s="92">
        <f>IF(K11&lt;4,(4-K11)*2,0)</f>
        <v>0</v>
      </c>
      <c r="M11" s="101"/>
      <c r="N11" s="92" t="e">
        <f>IF(#REF!&lt;4,(4-#REF!)*2,0)</f>
        <v>#REF!</v>
      </c>
      <c r="T11" s="92">
        <v>4</v>
      </c>
      <c r="W11" s="96">
        <v>4.5</v>
      </c>
      <c r="X11" s="96" t="s">
        <v>298</v>
      </c>
    </row>
    <row r="12" spans="2:24" ht="13">
      <c r="B12" s="347" t="s">
        <v>268</v>
      </c>
      <c r="C12" s="348"/>
      <c r="D12" s="349"/>
      <c r="E12" s="95"/>
      <c r="H12" s="347" t="str">
        <f>'NOTES_Semestres5&amp;6'!$B12</f>
        <v>DCO B</v>
      </c>
      <c r="I12" s="348"/>
      <c r="J12" s="349"/>
      <c r="K12" s="95"/>
      <c r="T12" s="92">
        <v>3.5</v>
      </c>
      <c r="W12" s="96">
        <v>4</v>
      </c>
      <c r="X12" s="96" t="s">
        <v>299</v>
      </c>
    </row>
    <row r="13" spans="2:24" ht="13">
      <c r="B13" s="110"/>
      <c r="C13" s="111"/>
      <c r="D13" s="112"/>
      <c r="E13" s="100"/>
      <c r="G13" s="101"/>
      <c r="H13" s="110"/>
      <c r="I13" s="111"/>
      <c r="J13" s="112"/>
      <c r="K13" s="100"/>
      <c r="M13" s="101"/>
      <c r="T13" s="92">
        <v>3</v>
      </c>
      <c r="W13" s="96">
        <v>3.5</v>
      </c>
      <c r="X13" s="96"/>
    </row>
    <row r="14" spans="2:24" ht="13.5" thickBot="1">
      <c r="B14" s="113"/>
      <c r="C14" s="114"/>
      <c r="D14" s="115"/>
      <c r="E14" s="105"/>
      <c r="G14" s="101"/>
      <c r="H14" s="113"/>
      <c r="I14" s="114"/>
      <c r="J14" s="115"/>
      <c r="K14" s="105"/>
      <c r="M14" s="101"/>
      <c r="T14" s="92">
        <v>2.5</v>
      </c>
      <c r="W14" s="96">
        <v>3</v>
      </c>
      <c r="X14" s="96"/>
    </row>
    <row r="15" spans="2:24" ht="13.5" thickBot="1">
      <c r="B15" s="116"/>
      <c r="C15" s="117"/>
      <c r="D15" s="118"/>
      <c r="E15" s="119" t="str">
        <f>IF(ISERROR(AVERAGE(DCOBS5)),"",MROUND(AVERAGE(DCOBS5),0.5))</f>
        <v/>
      </c>
      <c r="F15" s="92">
        <f>IF(E15&lt;4,4-E15,0)</f>
        <v>0</v>
      </c>
      <c r="G15" s="101"/>
      <c r="H15" s="116"/>
      <c r="I15" s="117"/>
      <c r="J15" s="118"/>
      <c r="K15" s="119" t="str">
        <f>IF(ISERROR(AVERAGE(DCOBS6)),"",MROUND(AVERAGE(DCOBS6),0.5))</f>
        <v/>
      </c>
      <c r="L15" s="92">
        <f>IF(K15&lt;4,4-K15,0)</f>
        <v>0</v>
      </c>
      <c r="M15" s="101"/>
      <c r="N15" s="92" t="e">
        <f>IF(#REF!&lt;4,4-#REF!,0)</f>
        <v>#REF!</v>
      </c>
      <c r="T15" s="92">
        <v>2</v>
      </c>
      <c r="W15" s="96">
        <v>2.5</v>
      </c>
      <c r="X15" s="96"/>
    </row>
    <row r="16" spans="2:24" ht="13">
      <c r="B16" s="350" t="s">
        <v>270</v>
      </c>
      <c r="C16" s="351"/>
      <c r="D16" s="352"/>
      <c r="E16" s="95"/>
      <c r="H16" s="350" t="str">
        <f>'NOTES_Semestres5&amp;6'!$B16</f>
        <v>DCO C</v>
      </c>
      <c r="I16" s="351"/>
      <c r="J16" s="352"/>
      <c r="K16" s="95"/>
      <c r="T16" s="92">
        <v>1.5</v>
      </c>
      <c r="W16" s="96">
        <v>2</v>
      </c>
      <c r="X16" s="96"/>
    </row>
    <row r="17" spans="2:24" ht="13">
      <c r="B17" s="120"/>
      <c r="C17" s="121"/>
      <c r="D17" s="122"/>
      <c r="E17" s="100"/>
      <c r="G17" s="101"/>
      <c r="H17" s="120"/>
      <c r="I17" s="121"/>
      <c r="J17" s="122"/>
      <c r="K17" s="100"/>
      <c r="M17" s="101"/>
      <c r="T17" s="92">
        <v>1</v>
      </c>
      <c r="W17" s="96">
        <v>1.5</v>
      </c>
      <c r="X17" s="96"/>
    </row>
    <row r="18" spans="2:24" ht="13.5" thickBot="1">
      <c r="B18" s="123"/>
      <c r="C18" s="124"/>
      <c r="D18" s="125"/>
      <c r="E18" s="105"/>
      <c r="G18" s="101"/>
      <c r="H18" s="123"/>
      <c r="I18" s="124"/>
      <c r="J18" s="125"/>
      <c r="K18" s="105"/>
      <c r="M18" s="101"/>
      <c r="W18" s="96">
        <v>1</v>
      </c>
      <c r="X18" s="96"/>
    </row>
    <row r="19" spans="2:24" ht="13.5" thickBot="1">
      <c r="B19" s="126"/>
      <c r="C19" s="127"/>
      <c r="D19" s="128"/>
      <c r="E19" s="129" t="str">
        <f>IF(ISERROR(AVERAGE(DCOCS5)),"",MROUND(AVERAGE(DCOCS5),0.5))</f>
        <v/>
      </c>
      <c r="F19" s="92">
        <f>IF(E19&lt;4,4-E19,0)</f>
        <v>0</v>
      </c>
      <c r="G19" s="101"/>
      <c r="H19" s="126"/>
      <c r="I19" s="127"/>
      <c r="J19" s="128"/>
      <c r="K19" s="129" t="str">
        <f>IF(ISERROR(AVERAGE(DCOCS6)),"",MROUND(AVERAGE(DCOCS6),0.5))</f>
        <v/>
      </c>
      <c r="L19" s="92">
        <f>IF(K19&lt;4,4-K19,0)</f>
        <v>0</v>
      </c>
      <c r="M19" s="101"/>
      <c r="N19" s="92" t="e">
        <f>IF(#REF!&lt;4,4-#REF!,0)</f>
        <v>#REF!</v>
      </c>
    </row>
    <row r="20" spans="2:24" ht="13">
      <c r="B20" s="338" t="s">
        <v>295</v>
      </c>
      <c r="C20" s="339"/>
      <c r="D20" s="340"/>
      <c r="E20" s="130"/>
      <c r="G20" s="101"/>
      <c r="H20" s="341" t="str">
        <f>B20</f>
        <v>Choisir Option*</v>
      </c>
      <c r="I20" s="342"/>
      <c r="J20" s="343"/>
      <c r="K20" s="130"/>
      <c r="M20" s="101"/>
    </row>
    <row r="21" spans="2:24" ht="13">
      <c r="B21" s="153"/>
      <c r="C21" s="154"/>
      <c r="D21" s="155"/>
      <c r="E21" s="134"/>
      <c r="G21" s="101"/>
      <c r="H21" s="153"/>
      <c r="I21" s="154"/>
      <c r="J21" s="155"/>
      <c r="K21" s="134"/>
      <c r="M21" s="101"/>
    </row>
    <row r="22" spans="2:24" ht="13.5" thickBot="1">
      <c r="B22" s="156"/>
      <c r="C22" s="157"/>
      <c r="D22" s="158"/>
      <c r="E22" s="138"/>
      <c r="G22" s="101"/>
      <c r="H22" s="156"/>
      <c r="I22" s="157"/>
      <c r="J22" s="158"/>
      <c r="K22" s="138"/>
      <c r="M22" s="101"/>
    </row>
    <row r="23" spans="2:24" ht="13.5" thickBot="1">
      <c r="B23" s="159"/>
      <c r="C23" s="160"/>
      <c r="D23" s="161"/>
      <c r="E23" s="162" t="str">
        <f>IF(ISERROR(AVERAGE(Option_S5)),"",MROUND(AVERAGE(Option_S5),0.5))</f>
        <v/>
      </c>
      <c r="G23" s="101"/>
      <c r="H23" s="159"/>
      <c r="I23" s="160"/>
      <c r="J23" s="161"/>
      <c r="K23" s="162" t="str">
        <f>IF(ISERROR(AVERAGE(Option_S6)),"",MROUND(AVERAGE(Option_S6),0.5))</f>
        <v/>
      </c>
      <c r="M23" s="101"/>
    </row>
    <row r="24" spans="2:24" ht="13" thickBot="1"/>
    <row r="25" spans="2:24" ht="13.5" thickBot="1">
      <c r="B25" s="344" t="s">
        <v>300</v>
      </c>
      <c r="C25" s="345"/>
      <c r="D25" s="345"/>
      <c r="E25" s="346"/>
      <c r="H25" s="344" t="s">
        <v>301</v>
      </c>
      <c r="I25" s="345"/>
      <c r="J25" s="345"/>
      <c r="K25" s="346"/>
    </row>
    <row r="26" spans="2:24" ht="13" thickBot="1">
      <c r="B26" s="163"/>
      <c r="C26" s="163"/>
      <c r="D26" s="163"/>
      <c r="E26" s="163"/>
      <c r="H26" s="163"/>
      <c r="I26" s="163"/>
      <c r="J26" s="163"/>
      <c r="K26" s="163"/>
    </row>
    <row r="27" spans="2:24" ht="25.5" customHeight="1" thickBot="1">
      <c r="B27" s="330" t="s">
        <v>291</v>
      </c>
      <c r="C27" s="330"/>
      <c r="D27" s="331"/>
      <c r="E27" s="164" t="str">
        <f>IF(ISERROR(AVERAGE(DCOAMOYS5,DCOBMOYS5,DCOCMOYS5,OptionMOYS5)),"",MROUND(AVERAGE(DCOAMOYS5,DCOBMOYS5,DCOCMOYS5,OptionMOYS5),0.5))</f>
        <v/>
      </c>
      <c r="G27" s="165"/>
      <c r="H27" s="330" t="s">
        <v>291</v>
      </c>
      <c r="I27" s="330"/>
      <c r="J27" s="331"/>
      <c r="K27" s="164" t="str">
        <f>IF(ISERROR(AVERAGE(DCOAMOYS6,DCOBMOYS6,DCOCMOYS6,OptionMOYS6)),"",MROUND(AVERAGE(DCOAMOYS6,DCOBMOYS6,DCOCMOYS6,OptionMOYS6),0.5))</f>
        <v/>
      </c>
    </row>
    <row r="28" spans="2:24">
      <c r="B28" s="163"/>
      <c r="C28" s="163"/>
      <c r="D28" s="163"/>
      <c r="E28" s="166"/>
      <c r="H28" s="163"/>
      <c r="I28" s="163"/>
      <c r="J28" s="163"/>
      <c r="K28" s="166"/>
    </row>
    <row r="30" spans="2:24">
      <c r="B30" s="332" t="str">
        <f>IF(_Option="Choisir Option*","* Cliquer sur la cellule, dérouler la liste et sélectionner l'option","")</f>
        <v>* Cliquer sur la cellule, dérouler la liste et sélectionner l'option</v>
      </c>
      <c r="C30" s="332"/>
      <c r="D30" s="332"/>
      <c r="E30" s="332"/>
      <c r="F30" s="332"/>
      <c r="G30" s="332"/>
      <c r="H30" s="332"/>
      <c r="I30" s="332"/>
      <c r="J30" s="332"/>
      <c r="K30" s="332"/>
      <c r="L30" s="332"/>
      <c r="M30" s="332"/>
      <c r="N30" s="332"/>
      <c r="O30" s="332"/>
      <c r="P30" s="332"/>
      <c r="Q30" s="332"/>
      <c r="R30" s="332"/>
    </row>
    <row r="31" spans="2:24">
      <c r="B31" s="333"/>
      <c r="C31" s="333"/>
      <c r="D31" s="333"/>
      <c r="E31" s="333"/>
      <c r="F31" s="333"/>
      <c r="G31" s="333"/>
      <c r="H31" s="333"/>
      <c r="I31" s="333"/>
      <c r="J31" s="333"/>
      <c r="K31" s="333"/>
    </row>
    <row r="32" spans="2:24" ht="12.75" customHeight="1">
      <c r="B32" s="334" t="s">
        <v>292</v>
      </c>
      <c r="C32" s="334"/>
      <c r="D32" s="334"/>
      <c r="E32" s="334"/>
      <c r="F32" s="334"/>
      <c r="G32" s="334"/>
      <c r="H32" s="334"/>
      <c r="I32" s="334"/>
      <c r="J32" s="334"/>
      <c r="K32" s="334"/>
      <c r="L32" s="334"/>
      <c r="M32" s="334"/>
      <c r="N32" s="334"/>
      <c r="O32" s="334"/>
      <c r="P32" s="334"/>
      <c r="Q32" s="334"/>
      <c r="R32" s="334"/>
    </row>
    <row r="35" spans="2:13" ht="75.75" customHeight="1">
      <c r="B35" s="167"/>
      <c r="C35" s="167"/>
      <c r="D35" s="167"/>
      <c r="E35" s="167"/>
      <c r="F35" s="167"/>
      <c r="G35" s="167"/>
      <c r="H35" s="167"/>
      <c r="I35" s="167"/>
      <c r="J35" s="167"/>
      <c r="K35" s="167"/>
      <c r="L35" s="167"/>
      <c r="M35" s="167"/>
    </row>
  </sheetData>
  <sheetProtection selectLockedCells="1"/>
  <dataConsolidate/>
  <mergeCells count="19">
    <mergeCell ref="B1:Q1"/>
    <mergeCell ref="B3:Q3"/>
    <mergeCell ref="B7:D7"/>
    <mergeCell ref="H7:J7"/>
    <mergeCell ref="B8:D8"/>
    <mergeCell ref="H8:J8"/>
    <mergeCell ref="B12:D12"/>
    <mergeCell ref="H12:J12"/>
    <mergeCell ref="B16:D16"/>
    <mergeCell ref="H16:J16"/>
    <mergeCell ref="B20:D20"/>
    <mergeCell ref="H20:J20"/>
    <mergeCell ref="B32:R32"/>
    <mergeCell ref="B25:E25"/>
    <mergeCell ref="H25:K25"/>
    <mergeCell ref="B27:D27"/>
    <mergeCell ref="H27:J27"/>
    <mergeCell ref="B30:R30"/>
    <mergeCell ref="B31:K31"/>
  </mergeCells>
  <conditionalFormatting sqref="B30">
    <cfRule type="cellIs" priority="1" stopIfTrue="1" operator="equal">
      <formula>""</formula>
    </cfRule>
    <cfRule type="cellIs" dxfId="4" priority="2" stopIfTrue="1" operator="notEqual">
      <formula>""</formula>
    </cfRule>
  </conditionalFormatting>
  <conditionalFormatting sqref="B31:K31">
    <cfRule type="cellIs" priority="3" stopIfTrue="1" operator="equal">
      <formula>""</formula>
    </cfRule>
    <cfRule type="cellIs" dxfId="3" priority="4" stopIfTrue="1" operator="notEqual">
      <formula>""</formula>
    </cfRule>
  </conditionalFormatting>
  <conditionalFormatting sqref="E27 K27">
    <cfRule type="cellIs" dxfId="2" priority="5" stopIfTrue="1" operator="lessThan">
      <formula>4</formula>
    </cfRule>
  </conditionalFormatting>
  <conditionalFormatting sqref="G27">
    <cfRule type="cellIs" dxfId="1" priority="6" stopIfTrue="1" operator="equal">
      <formula>"O"</formula>
    </cfRule>
    <cfRule type="cellIs" dxfId="0" priority="7" stopIfTrue="1" operator="equal">
      <formula>"P"</formula>
    </cfRule>
  </conditionalFormatting>
  <dataValidations count="2">
    <dataValidation type="list" allowBlank="1" showErrorMessage="1" errorTitle="Erreur" error="Seule des notes au demi point de 1 à 6 peuvent être saisies dans les cellules de notes" sqref="B9:D11 H9:J11 H17:J19 B17:D19 H13:J15 B13:D15 B21:D23 H21:J23" xr:uid="{4FCFBECC-7D23-AC46-B5AB-FC55F82B97C5}">
      <formula1>$T$7:$T$17</formula1>
    </dataValidation>
    <dataValidation type="list" allowBlank="1" showInputMessage="1" showErrorMessage="1" sqref="B20:D20" xr:uid="{C4013F64-FD42-2245-BFCB-025C515FEE16}">
      <formula1>$X$8:$X$12</formula1>
    </dataValidation>
  </dataValidations>
  <printOptions horizontalCentered="1"/>
  <pageMargins left="0.78740157480314965" right="0.78740157480314965" top="0.98425196850393704" bottom="0.98425196850393704" header="0.51181102362204722" footer="0.51181102362204722"/>
  <pageSetup paperSize="9" scale="99" orientation="portrait" blackAndWhite="1"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87C3E-8E24-7045-A830-39A660E0407F}">
  <sheetPr>
    <pageSetUpPr fitToPage="1"/>
  </sheetPr>
  <dimension ref="A1:IM42"/>
  <sheetViews>
    <sheetView showGridLines="0" showZeros="0" topLeftCell="A31" zoomScaleNormal="100" workbookViewId="0">
      <selection activeCell="C7" sqref="C7"/>
    </sheetView>
  </sheetViews>
  <sheetFormatPr baseColWidth="10" defaultColWidth="11.453125" defaultRowHeight="13"/>
  <cols>
    <col min="1" max="1" width="2.6328125" style="169" customWidth="1"/>
    <col min="2" max="2" width="37.453125" style="169" customWidth="1"/>
    <col min="3" max="3" width="15" style="169" customWidth="1"/>
    <col min="4" max="4" width="36.6328125" style="169" customWidth="1"/>
    <col min="5" max="5" width="14.1796875" style="169" customWidth="1"/>
    <col min="6" max="6" width="38.36328125" style="169" bestFit="1" customWidth="1"/>
    <col min="7" max="7" width="15" style="169" customWidth="1"/>
    <col min="8" max="8" width="5.36328125" style="169" customWidth="1"/>
    <col min="9" max="9" width="4.6328125" style="169" customWidth="1"/>
    <col min="10" max="10" width="3.1796875" style="169" customWidth="1"/>
    <col min="11" max="19" width="4.36328125" style="169" customWidth="1"/>
    <col min="20" max="20" width="11.453125" style="169"/>
    <col min="21" max="21" width="11.453125" style="169" customWidth="1"/>
    <col min="22" max="23" width="11.453125" style="169"/>
    <col min="24" max="24" width="20.1796875" style="169" customWidth="1"/>
    <col min="25" max="16384" width="11.453125" style="169"/>
  </cols>
  <sheetData>
    <row r="1" spans="1:247" s="168" customFormat="1" ht="25.25" customHeight="1">
      <c r="B1" s="376" t="str">
        <f>'NOTES_Semestres1&amp;2'!B1</f>
        <v>Employé-e de commerce CFC</v>
      </c>
      <c r="C1" s="377"/>
      <c r="D1" s="377"/>
      <c r="E1" s="377"/>
      <c r="F1" s="377"/>
      <c r="G1" s="377"/>
      <c r="J1" s="378" t="s">
        <v>292</v>
      </c>
      <c r="K1" s="378"/>
      <c r="L1" s="378"/>
      <c r="M1" s="378"/>
      <c r="N1" s="378"/>
      <c r="O1" s="378"/>
      <c r="P1" s="378"/>
      <c r="Q1" s="378"/>
      <c r="R1" s="378"/>
      <c r="S1" s="378"/>
      <c r="T1" s="378"/>
      <c r="U1" s="378"/>
      <c r="V1" s="378"/>
      <c r="W1" s="378"/>
      <c r="X1" s="378"/>
    </row>
    <row r="2" spans="1:247">
      <c r="J2" s="379" t="s">
        <v>302</v>
      </c>
      <c r="K2" s="379"/>
      <c r="L2" s="379"/>
      <c r="M2" s="379"/>
      <c r="N2" s="379"/>
      <c r="O2" s="379"/>
      <c r="P2" s="379"/>
      <c r="Q2" s="379"/>
      <c r="R2" s="379"/>
      <c r="S2" s="379"/>
      <c r="T2" s="379"/>
      <c r="U2" s="379"/>
      <c r="V2" s="379"/>
      <c r="W2" s="379"/>
      <c r="X2" s="379"/>
    </row>
    <row r="3" spans="1:247" ht="15.5">
      <c r="B3" s="380" t="str">
        <f>'NOTES_Semestres1&amp;2'!B3</f>
        <v xml:space="preserve">Nom, prénom de l'étudiant-e : </v>
      </c>
      <c r="C3" s="380"/>
      <c r="D3" s="380"/>
      <c r="E3" s="380"/>
      <c r="F3" s="380"/>
      <c r="G3" s="380"/>
      <c r="H3" s="170"/>
      <c r="I3" s="170"/>
      <c r="J3" s="170"/>
      <c r="K3" s="170"/>
      <c r="L3" s="170"/>
      <c r="M3" s="170"/>
      <c r="N3" s="170"/>
      <c r="O3" s="170"/>
      <c r="P3" s="170"/>
      <c r="Q3" s="170"/>
      <c r="R3" s="170"/>
      <c r="S3" s="170"/>
      <c r="T3" s="170"/>
      <c r="U3" s="170"/>
      <c r="V3" s="170"/>
      <c r="W3" s="170"/>
      <c r="X3" s="375"/>
      <c r="Y3" s="375"/>
      <c r="Z3" s="375"/>
      <c r="AA3" s="375"/>
      <c r="AB3" s="375"/>
      <c r="AC3" s="375"/>
      <c r="AD3" s="375"/>
      <c r="AE3" s="375"/>
      <c r="AF3" s="375"/>
      <c r="AG3" s="375"/>
      <c r="AH3" s="375"/>
      <c r="AI3" s="375"/>
      <c r="AJ3" s="375"/>
      <c r="AK3" s="375"/>
      <c r="AL3" s="375"/>
      <c r="AM3" s="375"/>
      <c r="AN3" s="375"/>
      <c r="AO3" s="375"/>
      <c r="AP3" s="375"/>
      <c r="AQ3" s="375"/>
      <c r="AR3" s="375"/>
      <c r="AS3" s="375"/>
      <c r="AT3" s="375"/>
      <c r="AU3" s="375"/>
      <c r="AV3" s="375"/>
      <c r="AW3" s="375"/>
      <c r="AX3" s="375"/>
      <c r="AY3" s="375"/>
      <c r="AZ3" s="375"/>
      <c r="BA3" s="375"/>
      <c r="BB3" s="375"/>
      <c r="BC3" s="375"/>
      <c r="BD3" s="375"/>
      <c r="BE3" s="375"/>
      <c r="BF3" s="375"/>
      <c r="BG3" s="375"/>
      <c r="BH3" s="375"/>
      <c r="BI3" s="375"/>
      <c r="BJ3" s="375"/>
      <c r="BK3" s="375"/>
      <c r="BL3" s="375"/>
      <c r="BM3" s="375"/>
      <c r="BN3" s="375"/>
      <c r="BO3" s="375"/>
      <c r="BP3" s="375"/>
      <c r="BQ3" s="375"/>
      <c r="BR3" s="375"/>
      <c r="BS3" s="375"/>
      <c r="BT3" s="375"/>
      <c r="BU3" s="375"/>
      <c r="BV3" s="375"/>
      <c r="BW3" s="375"/>
      <c r="BX3" s="375"/>
      <c r="BY3" s="375"/>
      <c r="BZ3" s="375"/>
      <c r="CA3" s="375"/>
      <c r="CB3" s="375"/>
      <c r="CC3" s="375"/>
      <c r="CD3" s="375"/>
      <c r="CE3" s="375"/>
      <c r="CF3" s="375"/>
      <c r="CG3" s="375"/>
      <c r="CH3" s="375"/>
      <c r="CI3" s="375"/>
      <c r="CJ3" s="375"/>
      <c r="CK3" s="375"/>
      <c r="CL3" s="375"/>
      <c r="CM3" s="375"/>
      <c r="CN3" s="375"/>
      <c r="CO3" s="375"/>
      <c r="CP3" s="375"/>
      <c r="CQ3" s="375"/>
      <c r="CR3" s="375"/>
      <c r="CS3" s="375"/>
      <c r="CT3" s="375"/>
      <c r="CU3" s="375"/>
      <c r="CV3" s="375"/>
      <c r="CW3" s="375"/>
      <c r="CX3" s="375"/>
      <c r="CY3" s="375"/>
      <c r="CZ3" s="375"/>
      <c r="DA3" s="375"/>
      <c r="DB3" s="375"/>
      <c r="DC3" s="375"/>
      <c r="DD3" s="375"/>
      <c r="DE3" s="375"/>
      <c r="DF3" s="375"/>
      <c r="DG3" s="375"/>
      <c r="DH3" s="375"/>
      <c r="DI3" s="375"/>
      <c r="DJ3" s="375"/>
      <c r="DK3" s="375"/>
      <c r="DL3" s="375"/>
      <c r="DM3" s="375"/>
      <c r="DN3" s="375"/>
      <c r="DO3" s="375"/>
      <c r="DP3" s="375"/>
      <c r="DQ3" s="375"/>
      <c r="DR3" s="375"/>
      <c r="DS3" s="375"/>
      <c r="DT3" s="375"/>
      <c r="DU3" s="375"/>
      <c r="DV3" s="375"/>
      <c r="DW3" s="375"/>
      <c r="DX3" s="375"/>
      <c r="DY3" s="375"/>
      <c r="DZ3" s="375"/>
      <c r="EA3" s="375"/>
      <c r="EB3" s="375"/>
      <c r="EC3" s="375"/>
      <c r="ED3" s="375"/>
      <c r="EE3" s="375"/>
      <c r="EF3" s="375"/>
      <c r="EG3" s="375"/>
      <c r="EH3" s="375"/>
      <c r="EI3" s="375"/>
      <c r="EJ3" s="375"/>
      <c r="EK3" s="375"/>
      <c r="EL3" s="375"/>
      <c r="EM3" s="375"/>
      <c r="EN3" s="375"/>
      <c r="EO3" s="375"/>
      <c r="EP3" s="375"/>
      <c r="EQ3" s="375"/>
      <c r="ER3" s="375"/>
      <c r="ES3" s="375"/>
      <c r="ET3" s="375"/>
      <c r="EU3" s="375"/>
      <c r="EV3" s="375"/>
      <c r="EW3" s="375"/>
      <c r="EX3" s="375"/>
      <c r="EY3" s="375"/>
      <c r="EZ3" s="375"/>
      <c r="FA3" s="375"/>
      <c r="FB3" s="375"/>
      <c r="FC3" s="375"/>
      <c r="FD3" s="375"/>
      <c r="FE3" s="375"/>
      <c r="FF3" s="375"/>
      <c r="FG3" s="375"/>
      <c r="FH3" s="375"/>
      <c r="FI3" s="375"/>
      <c r="FJ3" s="375"/>
      <c r="FK3" s="375"/>
      <c r="FL3" s="375"/>
      <c r="FM3" s="375"/>
      <c r="FN3" s="375"/>
      <c r="FO3" s="375"/>
      <c r="FP3" s="375"/>
      <c r="FQ3" s="375"/>
      <c r="FR3" s="375"/>
      <c r="FS3" s="375"/>
      <c r="FT3" s="375"/>
      <c r="FU3" s="375"/>
      <c r="FV3" s="375"/>
      <c r="FW3" s="375"/>
      <c r="FX3" s="375"/>
      <c r="FY3" s="375"/>
      <c r="FZ3" s="375"/>
      <c r="GA3" s="375"/>
      <c r="GB3" s="375"/>
      <c r="GC3" s="375"/>
      <c r="GD3" s="375"/>
      <c r="GE3" s="375"/>
      <c r="GF3" s="375"/>
      <c r="GG3" s="375"/>
      <c r="GH3" s="375"/>
      <c r="GI3" s="375"/>
      <c r="GJ3" s="375"/>
      <c r="GK3" s="375"/>
      <c r="GL3" s="375"/>
      <c r="GM3" s="375"/>
      <c r="GN3" s="375"/>
      <c r="GO3" s="375"/>
      <c r="GP3" s="375"/>
      <c r="GQ3" s="375"/>
      <c r="GR3" s="375"/>
      <c r="GS3" s="375"/>
      <c r="GT3" s="375"/>
      <c r="GU3" s="375"/>
      <c r="GV3" s="375"/>
      <c r="GW3" s="375"/>
      <c r="GX3" s="375"/>
      <c r="GY3" s="375"/>
      <c r="GZ3" s="375"/>
      <c r="HA3" s="375"/>
      <c r="HB3" s="375"/>
      <c r="HC3" s="375"/>
      <c r="HD3" s="375"/>
      <c r="HE3" s="375"/>
      <c r="HF3" s="375"/>
      <c r="HG3" s="375"/>
      <c r="HH3" s="375"/>
      <c r="HI3" s="375"/>
      <c r="HJ3" s="375"/>
      <c r="HK3" s="375"/>
      <c r="HL3" s="375"/>
      <c r="HM3" s="375"/>
      <c r="HN3" s="375"/>
      <c r="HO3" s="375"/>
      <c r="HP3" s="375"/>
      <c r="HQ3" s="375"/>
      <c r="HR3" s="375"/>
      <c r="HS3" s="375"/>
      <c r="HT3" s="375"/>
      <c r="HU3" s="375"/>
      <c r="HV3" s="375"/>
      <c r="HW3" s="375"/>
      <c r="HX3" s="375"/>
      <c r="HY3" s="375"/>
      <c r="HZ3" s="375"/>
      <c r="IA3" s="375"/>
      <c r="IB3" s="375"/>
      <c r="IC3" s="375"/>
      <c r="ID3" s="375"/>
      <c r="IE3" s="375"/>
      <c r="IF3" s="375"/>
      <c r="IG3" s="375"/>
      <c r="IH3" s="375"/>
      <c r="II3" s="375"/>
      <c r="IJ3" s="375"/>
      <c r="IK3" s="375"/>
      <c r="IL3" s="375"/>
      <c r="IM3" s="375"/>
    </row>
    <row r="4" spans="1:247" ht="15.5">
      <c r="A4" s="171"/>
      <c r="B4" s="171"/>
      <c r="C4" s="171"/>
      <c r="D4" s="171"/>
      <c r="E4" s="171"/>
      <c r="F4" s="171"/>
      <c r="G4" s="171"/>
      <c r="H4" s="170"/>
      <c r="I4" s="170"/>
      <c r="J4" s="170"/>
      <c r="K4" s="170"/>
      <c r="L4" s="170"/>
      <c r="M4" s="170"/>
      <c r="N4" s="170"/>
      <c r="O4" s="170"/>
      <c r="P4" s="170"/>
      <c r="Q4" s="170"/>
      <c r="R4" s="170"/>
      <c r="S4" s="170"/>
      <c r="T4" s="170"/>
      <c r="U4" s="170"/>
      <c r="V4" s="170"/>
      <c r="W4" s="170"/>
      <c r="X4" s="171"/>
      <c r="Y4" s="171"/>
      <c r="Z4" s="171"/>
      <c r="AA4" s="171"/>
      <c r="AB4" s="171"/>
      <c r="AC4" s="171"/>
      <c r="AD4" s="171"/>
      <c r="AE4" s="171"/>
      <c r="AF4" s="171"/>
      <c r="AG4" s="171"/>
      <c r="AH4" s="171"/>
      <c r="AI4" s="171"/>
      <c r="AJ4" s="171"/>
      <c r="AK4" s="171"/>
      <c r="AL4" s="171"/>
      <c r="AM4" s="171"/>
      <c r="AN4" s="171"/>
      <c r="AO4" s="171"/>
      <c r="AP4" s="171"/>
      <c r="AQ4" s="171"/>
      <c r="AR4" s="171"/>
      <c r="AS4" s="171"/>
      <c r="AT4" s="171"/>
      <c r="AU4" s="171"/>
      <c r="AV4" s="171"/>
      <c r="AW4" s="171"/>
      <c r="AX4" s="171"/>
      <c r="AY4" s="171"/>
      <c r="AZ4" s="171"/>
      <c r="BA4" s="171"/>
      <c r="BB4" s="171"/>
      <c r="BC4" s="171"/>
      <c r="BD4" s="171"/>
      <c r="BE4" s="171"/>
      <c r="BF4" s="171"/>
      <c r="BG4" s="171"/>
      <c r="BH4" s="171"/>
      <c r="BI4" s="171"/>
      <c r="BJ4" s="171"/>
      <c r="BK4" s="171"/>
      <c r="BL4" s="171"/>
      <c r="BM4" s="171"/>
      <c r="BN4" s="171"/>
      <c r="BO4" s="171"/>
      <c r="BP4" s="171"/>
      <c r="BQ4" s="171"/>
      <c r="BR4" s="171"/>
      <c r="BS4" s="171"/>
      <c r="BT4" s="171"/>
      <c r="BU4" s="171"/>
      <c r="BV4" s="171"/>
      <c r="BW4" s="171"/>
      <c r="BX4" s="171"/>
      <c r="BY4" s="171"/>
      <c r="BZ4" s="171"/>
      <c r="CA4" s="171"/>
      <c r="CB4" s="171"/>
      <c r="CC4" s="171"/>
      <c r="CD4" s="171"/>
      <c r="CE4" s="171"/>
      <c r="CF4" s="171"/>
      <c r="CG4" s="171"/>
      <c r="CH4" s="171"/>
      <c r="CI4" s="171"/>
      <c r="CJ4" s="171"/>
      <c r="CK4" s="171"/>
      <c r="CL4" s="171"/>
      <c r="CM4" s="171"/>
      <c r="CN4" s="171"/>
      <c r="CO4" s="171"/>
      <c r="CP4" s="171"/>
      <c r="CQ4" s="171"/>
      <c r="CR4" s="171"/>
      <c r="CS4" s="171"/>
      <c r="CT4" s="171"/>
      <c r="CU4" s="171"/>
      <c r="CV4" s="171"/>
      <c r="CW4" s="171"/>
      <c r="CX4" s="171"/>
      <c r="CY4" s="171"/>
      <c r="CZ4" s="171"/>
      <c r="DA4" s="171"/>
      <c r="DB4" s="171"/>
      <c r="DC4" s="171"/>
      <c r="DD4" s="171"/>
      <c r="DE4" s="171"/>
      <c r="DF4" s="171"/>
      <c r="DG4" s="171"/>
      <c r="DH4" s="171"/>
      <c r="DI4" s="171"/>
      <c r="DJ4" s="171"/>
      <c r="DK4" s="171"/>
      <c r="DL4" s="171"/>
      <c r="DM4" s="171"/>
      <c r="DN4" s="171"/>
      <c r="DO4" s="171"/>
      <c r="DP4" s="171"/>
      <c r="DQ4" s="171"/>
      <c r="DR4" s="171"/>
      <c r="DS4" s="171"/>
      <c r="DT4" s="171"/>
      <c r="DU4" s="171"/>
      <c r="DV4" s="171"/>
      <c r="DW4" s="171"/>
      <c r="DX4" s="171"/>
      <c r="DY4" s="171"/>
      <c r="DZ4" s="171"/>
      <c r="EA4" s="171"/>
      <c r="EB4" s="171"/>
      <c r="EC4" s="171"/>
      <c r="ED4" s="171"/>
      <c r="EE4" s="171"/>
      <c r="EF4" s="171"/>
      <c r="EG4" s="171"/>
      <c r="EH4" s="171"/>
      <c r="EI4" s="171"/>
      <c r="EJ4" s="171"/>
      <c r="EK4" s="171"/>
      <c r="EL4" s="171"/>
      <c r="EM4" s="171"/>
      <c r="EN4" s="171"/>
      <c r="EO4" s="171"/>
      <c r="EP4" s="171"/>
      <c r="EQ4" s="171"/>
      <c r="ER4" s="171"/>
      <c r="ES4" s="171"/>
      <c r="ET4" s="171"/>
      <c r="EU4" s="171"/>
      <c r="EV4" s="171"/>
      <c r="EW4" s="171"/>
      <c r="EX4" s="171"/>
      <c r="EY4" s="171"/>
      <c r="EZ4" s="171"/>
      <c r="FA4" s="171"/>
      <c r="FB4" s="171"/>
      <c r="FC4" s="171"/>
      <c r="FD4" s="171"/>
      <c r="FE4" s="171"/>
      <c r="FF4" s="171"/>
      <c r="FG4" s="171"/>
      <c r="FH4" s="171"/>
      <c r="FI4" s="171"/>
      <c r="FJ4" s="171"/>
      <c r="FK4" s="171"/>
      <c r="FL4" s="171"/>
      <c r="FM4" s="171"/>
      <c r="FN4" s="171"/>
      <c r="FO4" s="171"/>
      <c r="FP4" s="171"/>
      <c r="FQ4" s="171"/>
      <c r="FR4" s="171"/>
      <c r="FS4" s="171"/>
      <c r="FT4" s="171"/>
      <c r="FU4" s="171"/>
      <c r="FV4" s="171"/>
      <c r="FW4" s="171"/>
      <c r="FX4" s="171"/>
      <c r="FY4" s="171"/>
      <c r="FZ4" s="171"/>
      <c r="GA4" s="171"/>
      <c r="GB4" s="171"/>
      <c r="GC4" s="171"/>
      <c r="GD4" s="171"/>
      <c r="GE4" s="171"/>
      <c r="GF4" s="171"/>
      <c r="GG4" s="171"/>
      <c r="GH4" s="171"/>
      <c r="GI4" s="171"/>
      <c r="GJ4" s="171"/>
      <c r="GK4" s="171"/>
      <c r="GL4" s="171"/>
      <c r="GM4" s="171"/>
      <c r="GN4" s="171"/>
      <c r="GO4" s="171"/>
      <c r="GP4" s="171"/>
      <c r="GQ4" s="171"/>
      <c r="GR4" s="171"/>
      <c r="GS4" s="171"/>
      <c r="GT4" s="171"/>
      <c r="GU4" s="171"/>
      <c r="GV4" s="171"/>
      <c r="GW4" s="171"/>
      <c r="GX4" s="171"/>
      <c r="GY4" s="171"/>
      <c r="GZ4" s="171"/>
      <c r="HA4" s="171"/>
      <c r="HB4" s="171"/>
      <c r="HC4" s="171"/>
      <c r="HD4" s="171"/>
      <c r="HE4" s="171"/>
      <c r="HF4" s="171"/>
      <c r="HG4" s="171"/>
      <c r="HH4" s="171"/>
      <c r="HI4" s="171"/>
      <c r="HJ4" s="171"/>
      <c r="HK4" s="171"/>
      <c r="HL4" s="171"/>
      <c r="HM4" s="171"/>
      <c r="HN4" s="171"/>
      <c r="HO4" s="171"/>
      <c r="HP4" s="171"/>
      <c r="HQ4" s="171"/>
      <c r="HR4" s="171"/>
      <c r="HS4" s="171"/>
      <c r="HT4" s="171"/>
      <c r="HU4" s="171"/>
      <c r="HV4" s="171"/>
      <c r="HW4" s="171"/>
      <c r="HX4" s="171"/>
      <c r="HY4" s="171"/>
      <c r="HZ4" s="171"/>
      <c r="IA4" s="171"/>
      <c r="IB4" s="171"/>
      <c r="IC4" s="171"/>
      <c r="ID4" s="171"/>
      <c r="IE4" s="171"/>
      <c r="IF4" s="171"/>
      <c r="IG4" s="171"/>
      <c r="IH4" s="171"/>
      <c r="II4" s="171"/>
      <c r="IJ4" s="171"/>
      <c r="IK4" s="171"/>
      <c r="IL4" s="171"/>
      <c r="IM4" s="171"/>
    </row>
    <row r="5" spans="1:247" ht="30" customHeight="1">
      <c r="A5" s="171"/>
      <c r="B5" s="172" t="s">
        <v>244</v>
      </c>
      <c r="C5" s="173"/>
      <c r="D5" s="174"/>
      <c r="E5" s="173"/>
      <c r="F5" s="174"/>
      <c r="G5" s="175"/>
      <c r="J5" s="170"/>
      <c r="K5" s="170"/>
      <c r="L5" s="170"/>
      <c r="M5" s="170"/>
      <c r="N5" s="170"/>
      <c r="O5" s="170"/>
      <c r="P5" s="170"/>
      <c r="Q5" s="170"/>
      <c r="R5" s="170"/>
      <c r="S5" s="170"/>
      <c r="T5" s="170"/>
      <c r="U5" s="170"/>
      <c r="V5" s="170"/>
      <c r="W5" s="170"/>
      <c r="X5" s="171"/>
      <c r="Y5" s="171"/>
      <c r="Z5" s="171"/>
      <c r="AA5" s="171"/>
      <c r="AB5" s="171"/>
      <c r="AC5" s="171"/>
      <c r="AD5" s="171"/>
      <c r="AE5" s="171"/>
      <c r="AF5" s="171"/>
      <c r="AG5" s="171"/>
      <c r="AH5" s="171"/>
      <c r="AI5" s="171"/>
      <c r="AJ5" s="171"/>
      <c r="AK5" s="171"/>
      <c r="AL5" s="171"/>
      <c r="AM5" s="171"/>
      <c r="AN5" s="171"/>
      <c r="AO5" s="171"/>
      <c r="AP5" s="171"/>
      <c r="AQ5" s="171"/>
      <c r="AR5" s="171"/>
      <c r="AS5" s="171"/>
      <c r="AT5" s="171"/>
      <c r="AU5" s="171"/>
      <c r="AV5" s="171"/>
      <c r="AW5" s="171"/>
      <c r="AX5" s="171"/>
      <c r="AY5" s="171"/>
      <c r="AZ5" s="171"/>
      <c r="BA5" s="171"/>
      <c r="BB5" s="171"/>
      <c r="BC5" s="171"/>
      <c r="BD5" s="171"/>
      <c r="BE5" s="171"/>
      <c r="BF5" s="171"/>
      <c r="BG5" s="171"/>
      <c r="BH5" s="171"/>
      <c r="BI5" s="171"/>
      <c r="BJ5" s="171"/>
      <c r="BK5" s="171"/>
      <c r="BL5" s="171"/>
      <c r="BM5" s="171"/>
      <c r="BN5" s="171"/>
      <c r="BO5" s="171"/>
      <c r="BP5" s="171"/>
      <c r="BQ5" s="171"/>
      <c r="BR5" s="171"/>
      <c r="BS5" s="171"/>
      <c r="BT5" s="171"/>
      <c r="BU5" s="171"/>
      <c r="BV5" s="171"/>
      <c r="BW5" s="171"/>
      <c r="BX5" s="171"/>
      <c r="BY5" s="171"/>
      <c r="BZ5" s="171"/>
      <c r="CA5" s="171"/>
      <c r="CB5" s="171"/>
      <c r="CC5" s="171"/>
      <c r="CD5" s="171"/>
      <c r="CE5" s="171"/>
      <c r="CF5" s="171"/>
      <c r="CG5" s="171"/>
      <c r="CH5" s="171"/>
      <c r="CI5" s="171"/>
      <c r="CJ5" s="171"/>
      <c r="CK5" s="171"/>
      <c r="CL5" s="171"/>
      <c r="CM5" s="171"/>
      <c r="CN5" s="171"/>
      <c r="CO5" s="171"/>
      <c r="CP5" s="171"/>
      <c r="CQ5" s="171"/>
      <c r="CR5" s="171"/>
      <c r="CS5" s="171"/>
      <c r="CT5" s="171"/>
      <c r="CU5" s="171"/>
      <c r="CV5" s="171"/>
      <c r="CW5" s="171"/>
      <c r="CX5" s="171"/>
      <c r="CY5" s="171"/>
      <c r="CZ5" s="171"/>
      <c r="DA5" s="171"/>
      <c r="DB5" s="171"/>
      <c r="DC5" s="171"/>
      <c r="DD5" s="171"/>
      <c r="DE5" s="171"/>
      <c r="DF5" s="171"/>
      <c r="DG5" s="171"/>
      <c r="DH5" s="171"/>
      <c r="DI5" s="171"/>
      <c r="DJ5" s="171"/>
      <c r="DK5" s="171"/>
      <c r="DL5" s="171"/>
      <c r="DM5" s="171"/>
      <c r="DN5" s="171"/>
      <c r="DO5" s="171"/>
      <c r="DP5" s="171"/>
      <c r="DQ5" s="171"/>
      <c r="DR5" s="171"/>
      <c r="DS5" s="171"/>
      <c r="DT5" s="171"/>
      <c r="DU5" s="171"/>
      <c r="DV5" s="171"/>
      <c r="DW5" s="171"/>
      <c r="DX5" s="171"/>
      <c r="DY5" s="171"/>
      <c r="DZ5" s="171"/>
      <c r="EA5" s="171"/>
      <c r="EB5" s="171"/>
      <c r="EC5" s="171"/>
      <c r="ED5" s="171"/>
      <c r="EE5" s="171"/>
      <c r="EF5" s="171"/>
      <c r="EG5" s="171"/>
      <c r="EH5" s="171"/>
      <c r="EI5" s="171"/>
      <c r="EJ5" s="171"/>
      <c r="EK5" s="171"/>
      <c r="EL5" s="171"/>
      <c r="EM5" s="171"/>
      <c r="EN5" s="171"/>
      <c r="EO5" s="171"/>
      <c r="EP5" s="171"/>
      <c r="EQ5" s="171"/>
      <c r="ER5" s="171"/>
      <c r="ES5" s="171"/>
      <c r="ET5" s="171"/>
      <c r="EU5" s="171"/>
      <c r="EV5" s="171"/>
      <c r="EW5" s="171"/>
      <c r="EX5" s="171"/>
      <c r="EY5" s="171"/>
      <c r="EZ5" s="171"/>
      <c r="FA5" s="171"/>
      <c r="FB5" s="171"/>
      <c r="FC5" s="171"/>
      <c r="FD5" s="171"/>
      <c r="FE5" s="171"/>
      <c r="FF5" s="171"/>
      <c r="FG5" s="171"/>
      <c r="FH5" s="171"/>
      <c r="FI5" s="171"/>
      <c r="FJ5" s="171"/>
      <c r="FK5" s="171"/>
      <c r="FL5" s="171"/>
      <c r="FM5" s="171"/>
      <c r="FN5" s="171"/>
      <c r="FO5" s="171"/>
      <c r="FP5" s="171"/>
      <c r="FQ5" s="171"/>
      <c r="FR5" s="171"/>
      <c r="FS5" s="171"/>
      <c r="FT5" s="171"/>
      <c r="FU5" s="171"/>
      <c r="FV5" s="171"/>
      <c r="FW5" s="171"/>
      <c r="FX5" s="171"/>
      <c r="FY5" s="171"/>
      <c r="FZ5" s="171"/>
      <c r="GA5" s="171"/>
      <c r="GB5" s="171"/>
      <c r="GC5" s="171"/>
      <c r="GD5" s="171"/>
      <c r="GE5" s="171"/>
      <c r="GF5" s="171"/>
      <c r="GG5" s="171"/>
      <c r="GH5" s="171"/>
      <c r="GI5" s="171"/>
      <c r="GJ5" s="171"/>
      <c r="GK5" s="171"/>
      <c r="GL5" s="171"/>
      <c r="GM5" s="171"/>
      <c r="GN5" s="171"/>
      <c r="GO5" s="171"/>
      <c r="GP5" s="171"/>
      <c r="GQ5" s="171"/>
      <c r="GR5" s="171"/>
      <c r="GS5" s="171"/>
      <c r="GT5" s="171"/>
      <c r="GU5" s="171"/>
      <c r="GV5" s="171"/>
      <c r="GW5" s="171"/>
      <c r="GX5" s="171"/>
      <c r="GY5" s="171"/>
      <c r="GZ5" s="171"/>
      <c r="HA5" s="171"/>
      <c r="HB5" s="171"/>
      <c r="HC5" s="171"/>
      <c r="HD5" s="171"/>
      <c r="HE5" s="171"/>
      <c r="HF5" s="171"/>
      <c r="HG5" s="171"/>
      <c r="HH5" s="171"/>
      <c r="HI5" s="171"/>
      <c r="HJ5" s="171"/>
      <c r="HK5" s="171"/>
      <c r="HL5" s="171"/>
      <c r="HM5" s="171"/>
      <c r="HN5" s="171"/>
      <c r="HO5" s="171"/>
      <c r="HP5" s="171"/>
      <c r="HQ5" s="171"/>
      <c r="HR5" s="171"/>
      <c r="HS5" s="171"/>
      <c r="HT5" s="171"/>
      <c r="HU5" s="171"/>
      <c r="HV5" s="171"/>
      <c r="HW5" s="171"/>
      <c r="HX5" s="171"/>
      <c r="HY5" s="171"/>
      <c r="HZ5" s="171"/>
      <c r="IA5" s="171"/>
      <c r="IB5" s="171"/>
      <c r="IC5" s="171"/>
      <c r="ID5" s="171"/>
      <c r="IE5" s="171"/>
      <c r="IF5" s="171"/>
      <c r="IG5" s="171"/>
      <c r="IH5" s="171"/>
      <c r="II5" s="171"/>
      <c r="IJ5" s="171"/>
      <c r="IK5" s="171"/>
      <c r="IL5" s="171"/>
      <c r="IM5" s="171"/>
    </row>
    <row r="6" spans="1:247" ht="74.25" customHeight="1">
      <c r="A6" s="171"/>
      <c r="B6" s="176" t="s">
        <v>245</v>
      </c>
      <c r="C6" s="177" t="s">
        <v>246</v>
      </c>
      <c r="D6" s="178" t="s">
        <v>247</v>
      </c>
      <c r="E6" s="179" t="s">
        <v>246</v>
      </c>
      <c r="F6" s="180" t="s">
        <v>248</v>
      </c>
      <c r="G6" s="181" t="s">
        <v>246</v>
      </c>
      <c r="H6" s="182"/>
      <c r="I6" s="182"/>
      <c r="J6" s="170"/>
      <c r="K6" s="170"/>
      <c r="L6" s="170"/>
      <c r="M6" s="170"/>
      <c r="N6" s="170"/>
      <c r="O6" s="170"/>
      <c r="P6" s="170"/>
      <c r="Q6" s="170"/>
      <c r="R6" s="170"/>
      <c r="S6" s="170"/>
      <c r="T6" s="170"/>
      <c r="U6" s="170"/>
      <c r="V6" s="170"/>
      <c r="W6" s="170"/>
      <c r="X6" s="171"/>
      <c r="Y6" s="171"/>
      <c r="Z6" s="171"/>
      <c r="AA6" s="171"/>
      <c r="AB6" s="171"/>
      <c r="AC6" s="171"/>
      <c r="AD6" s="171"/>
      <c r="AE6" s="171"/>
      <c r="AF6" s="171"/>
      <c r="AG6" s="171"/>
      <c r="AH6" s="171"/>
      <c r="AI6" s="171"/>
      <c r="AJ6" s="171"/>
      <c r="AK6" s="171"/>
      <c r="AL6" s="171"/>
      <c r="AM6" s="171"/>
      <c r="AN6" s="171"/>
      <c r="AO6" s="171"/>
      <c r="AP6" s="171"/>
      <c r="AQ6" s="171"/>
      <c r="AR6" s="171"/>
      <c r="AS6" s="171"/>
      <c r="AT6" s="171"/>
      <c r="AU6" s="171"/>
      <c r="AV6" s="171"/>
      <c r="AW6" s="171"/>
      <c r="AX6" s="171"/>
      <c r="AY6" s="171"/>
      <c r="AZ6" s="171"/>
      <c r="BA6" s="171"/>
      <c r="BB6" s="171"/>
      <c r="BC6" s="171"/>
      <c r="BD6" s="171"/>
      <c r="BE6" s="171"/>
      <c r="BF6" s="171"/>
      <c r="BG6" s="171"/>
      <c r="BH6" s="171"/>
      <c r="BI6" s="171"/>
      <c r="BJ6" s="171"/>
      <c r="BK6" s="171"/>
      <c r="BL6" s="171"/>
      <c r="BM6" s="171"/>
      <c r="BN6" s="171"/>
      <c r="BO6" s="171"/>
      <c r="BP6" s="171"/>
      <c r="BQ6" s="171"/>
      <c r="BR6" s="171"/>
      <c r="BS6" s="171"/>
      <c r="BT6" s="171"/>
      <c r="BU6" s="171"/>
      <c r="BV6" s="171"/>
      <c r="BW6" s="171"/>
      <c r="BX6" s="171"/>
      <c r="BY6" s="171"/>
      <c r="BZ6" s="171"/>
      <c r="CA6" s="171"/>
      <c r="CB6" s="171"/>
      <c r="CC6" s="171"/>
      <c r="CD6" s="171"/>
      <c r="CE6" s="171"/>
      <c r="CF6" s="171"/>
      <c r="CG6" s="171"/>
      <c r="CH6" s="171"/>
      <c r="CI6" s="171"/>
      <c r="CJ6" s="171"/>
      <c r="CK6" s="171"/>
      <c r="CL6" s="171"/>
      <c r="CM6" s="171"/>
      <c r="CN6" s="171"/>
      <c r="CO6" s="171"/>
      <c r="CP6" s="171"/>
      <c r="CQ6" s="171"/>
      <c r="CR6" s="171"/>
      <c r="CS6" s="171"/>
      <c r="CT6" s="171"/>
      <c r="CU6" s="171"/>
      <c r="CV6" s="171"/>
      <c r="CW6" s="171"/>
      <c r="CX6" s="171"/>
      <c r="CY6" s="171"/>
      <c r="CZ6" s="171"/>
      <c r="DA6" s="171"/>
      <c r="DB6" s="171"/>
      <c r="DC6" s="171"/>
      <c r="DD6" s="171"/>
      <c r="DE6" s="171"/>
      <c r="DF6" s="171"/>
      <c r="DG6" s="171"/>
      <c r="DH6" s="171"/>
      <c r="DI6" s="171"/>
      <c r="DJ6" s="171"/>
      <c r="DK6" s="171"/>
      <c r="DL6" s="171"/>
      <c r="DM6" s="171"/>
      <c r="DN6" s="171"/>
      <c r="DO6" s="171"/>
      <c r="DP6" s="171"/>
      <c r="DQ6" s="171"/>
      <c r="DR6" s="171"/>
      <c r="DS6" s="171"/>
      <c r="DT6" s="171"/>
      <c r="DU6" s="171"/>
      <c r="DV6" s="171"/>
      <c r="DW6" s="171"/>
      <c r="DX6" s="171"/>
      <c r="DY6" s="171"/>
      <c r="DZ6" s="171"/>
      <c r="EA6" s="171"/>
      <c r="EB6" s="171"/>
      <c r="EC6" s="171"/>
      <c r="ED6" s="171"/>
      <c r="EE6" s="171"/>
      <c r="EF6" s="171"/>
      <c r="EG6" s="171"/>
      <c r="EH6" s="171"/>
      <c r="EI6" s="171"/>
      <c r="EJ6" s="171"/>
      <c r="EK6" s="171"/>
      <c r="EL6" s="171"/>
      <c r="EM6" s="171"/>
      <c r="EN6" s="171"/>
      <c r="EO6" s="171"/>
      <c r="EP6" s="171"/>
      <c r="EQ6" s="171"/>
      <c r="ER6" s="171"/>
      <c r="ES6" s="171"/>
      <c r="ET6" s="171"/>
      <c r="EU6" s="171"/>
      <c r="EV6" s="171"/>
      <c r="EW6" s="171"/>
      <c r="EX6" s="171"/>
      <c r="EY6" s="171"/>
      <c r="EZ6" s="171"/>
      <c r="FA6" s="171"/>
      <c r="FB6" s="171"/>
      <c r="FC6" s="171"/>
      <c r="FD6" s="171"/>
      <c r="FE6" s="171"/>
      <c r="FF6" s="171"/>
      <c r="FG6" s="171"/>
      <c r="FH6" s="171"/>
      <c r="FI6" s="171"/>
      <c r="FJ6" s="171"/>
      <c r="FK6" s="171"/>
      <c r="FL6" s="171"/>
      <c r="FM6" s="171"/>
      <c r="FN6" s="171"/>
      <c r="FO6" s="171"/>
      <c r="FP6" s="171"/>
      <c r="FQ6" s="171"/>
      <c r="FR6" s="171"/>
      <c r="FS6" s="171"/>
      <c r="FT6" s="171"/>
      <c r="FU6" s="171"/>
      <c r="FV6" s="171"/>
      <c r="FW6" s="171"/>
      <c r="FX6" s="171"/>
      <c r="FY6" s="171"/>
      <c r="FZ6" s="171"/>
      <c r="GA6" s="171"/>
      <c r="GB6" s="171"/>
      <c r="GC6" s="171"/>
      <c r="GD6" s="171"/>
      <c r="GE6" s="171"/>
      <c r="GF6" s="171"/>
      <c r="GG6" s="171"/>
      <c r="GH6" s="171"/>
      <c r="GI6" s="171"/>
      <c r="GJ6" s="171"/>
      <c r="GK6" s="171"/>
      <c r="GL6" s="171"/>
      <c r="GM6" s="171"/>
      <c r="GN6" s="171"/>
      <c r="GO6" s="171"/>
      <c r="GP6" s="171"/>
      <c r="GQ6" s="171"/>
      <c r="GR6" s="171"/>
      <c r="GS6" s="171"/>
      <c r="GT6" s="171"/>
      <c r="GU6" s="171"/>
      <c r="GV6" s="171"/>
      <c r="GW6" s="171"/>
      <c r="GX6" s="171"/>
      <c r="GY6" s="171"/>
      <c r="GZ6" s="171"/>
      <c r="HA6" s="171"/>
      <c r="HB6" s="171"/>
      <c r="HC6" s="171"/>
      <c r="HD6" s="171"/>
      <c r="HE6" s="171"/>
      <c r="HF6" s="171"/>
      <c r="HG6" s="171"/>
      <c r="HH6" s="171"/>
      <c r="HI6" s="171"/>
      <c r="HJ6" s="171"/>
      <c r="HK6" s="171"/>
      <c r="HL6" s="171"/>
      <c r="HM6" s="171"/>
      <c r="HN6" s="171"/>
      <c r="HO6" s="171"/>
      <c r="HP6" s="171"/>
      <c r="HQ6" s="171"/>
      <c r="HR6" s="171"/>
      <c r="HS6" s="171"/>
      <c r="HT6" s="171"/>
      <c r="HU6" s="171"/>
      <c r="HV6" s="171"/>
      <c r="HW6" s="171"/>
      <c r="HX6" s="171"/>
      <c r="HY6" s="171"/>
      <c r="HZ6" s="171"/>
      <c r="IA6" s="171"/>
      <c r="IB6" s="171"/>
      <c r="IC6" s="171"/>
      <c r="ID6" s="171"/>
      <c r="IE6" s="171"/>
      <c r="IF6" s="171"/>
      <c r="IG6" s="171"/>
      <c r="IH6" s="171"/>
      <c r="II6" s="171"/>
      <c r="IJ6" s="171"/>
      <c r="IK6" s="171"/>
      <c r="IL6" s="171"/>
      <c r="IM6" s="171"/>
    </row>
    <row r="7" spans="1:247" s="189" customFormat="1" ht="18" customHeight="1">
      <c r="A7" s="183"/>
      <c r="B7" s="184" t="s">
        <v>249</v>
      </c>
      <c r="C7" s="185"/>
      <c r="D7" s="186" t="s">
        <v>250</v>
      </c>
      <c r="E7" s="185"/>
      <c r="F7" s="187" t="s">
        <v>251</v>
      </c>
      <c r="G7" s="188" t="str">
        <f>Semestre1</f>
        <v/>
      </c>
      <c r="H7" s="182"/>
      <c r="I7" s="182"/>
      <c r="K7" s="190"/>
      <c r="L7" s="190"/>
      <c r="M7" s="190"/>
      <c r="N7" s="190"/>
      <c r="O7" s="190"/>
      <c r="P7" s="190"/>
      <c r="Q7" s="190"/>
      <c r="R7" s="190"/>
      <c r="S7" s="190"/>
      <c r="T7" s="190"/>
      <c r="U7" s="189">
        <v>6</v>
      </c>
      <c r="V7" s="190"/>
      <c r="W7" s="190"/>
      <c r="X7" s="183"/>
      <c r="Y7" s="183"/>
      <c r="Z7" s="183"/>
      <c r="AA7" s="183"/>
      <c r="AB7" s="183"/>
      <c r="AC7" s="183"/>
      <c r="AD7" s="183"/>
      <c r="AE7" s="183"/>
      <c r="AF7" s="183"/>
      <c r="AG7" s="183"/>
      <c r="AH7" s="183"/>
      <c r="AI7" s="183"/>
      <c r="AJ7" s="183"/>
      <c r="AK7" s="183"/>
      <c r="AL7" s="183"/>
      <c r="AM7" s="183"/>
      <c r="AN7" s="183"/>
      <c r="AO7" s="183"/>
      <c r="AP7" s="183"/>
      <c r="AQ7" s="183"/>
      <c r="AR7" s="183"/>
      <c r="AS7" s="183"/>
      <c r="AT7" s="183"/>
      <c r="AU7" s="183"/>
      <c r="AV7" s="183"/>
      <c r="AW7" s="183"/>
      <c r="AX7" s="183"/>
      <c r="AY7" s="183"/>
      <c r="AZ7" s="183"/>
      <c r="BA7" s="183"/>
      <c r="BB7" s="183"/>
      <c r="BC7" s="183"/>
      <c r="BD7" s="183"/>
      <c r="BE7" s="183"/>
      <c r="BF7" s="183"/>
      <c r="BG7" s="183"/>
      <c r="BH7" s="183"/>
      <c r="BI7" s="183"/>
      <c r="BJ7" s="183"/>
      <c r="BK7" s="183"/>
      <c r="BL7" s="183"/>
      <c r="BM7" s="183"/>
      <c r="BN7" s="183"/>
      <c r="BO7" s="183"/>
      <c r="BP7" s="183"/>
      <c r="BQ7" s="183"/>
      <c r="BR7" s="183"/>
      <c r="BS7" s="183"/>
      <c r="BT7" s="183"/>
      <c r="BU7" s="183"/>
      <c r="BV7" s="183"/>
      <c r="BW7" s="183"/>
      <c r="BX7" s="183"/>
      <c r="BY7" s="183"/>
      <c r="BZ7" s="183"/>
      <c r="CA7" s="183"/>
      <c r="CB7" s="183"/>
      <c r="CC7" s="183"/>
      <c r="CD7" s="183"/>
      <c r="CE7" s="183"/>
      <c r="CF7" s="183"/>
      <c r="CG7" s="183"/>
      <c r="CH7" s="183"/>
      <c r="CI7" s="183"/>
      <c r="CJ7" s="183"/>
      <c r="CK7" s="183"/>
      <c r="CL7" s="183"/>
      <c r="CM7" s="183"/>
      <c r="CN7" s="183"/>
      <c r="CO7" s="183"/>
      <c r="CP7" s="183"/>
      <c r="CQ7" s="183"/>
      <c r="CR7" s="183"/>
      <c r="CS7" s="183"/>
      <c r="CT7" s="183"/>
      <c r="CU7" s="183"/>
      <c r="CV7" s="183"/>
      <c r="CW7" s="183"/>
      <c r="CX7" s="183"/>
      <c r="CY7" s="183"/>
      <c r="CZ7" s="183"/>
      <c r="DA7" s="183"/>
      <c r="DB7" s="183"/>
      <c r="DC7" s="183"/>
      <c r="DD7" s="183"/>
      <c r="DE7" s="183"/>
      <c r="DF7" s="183"/>
      <c r="DG7" s="183"/>
      <c r="DH7" s="183"/>
      <c r="DI7" s="183"/>
      <c r="DJ7" s="183"/>
      <c r="DK7" s="183"/>
      <c r="DL7" s="183"/>
      <c r="DM7" s="183"/>
      <c r="DN7" s="183"/>
      <c r="DO7" s="183"/>
      <c r="DP7" s="183"/>
      <c r="DQ7" s="183"/>
      <c r="DR7" s="183"/>
      <c r="DS7" s="183"/>
      <c r="DT7" s="183"/>
      <c r="DU7" s="183"/>
      <c r="DV7" s="183"/>
      <c r="DW7" s="183"/>
      <c r="DX7" s="183"/>
      <c r="DY7" s="183"/>
      <c r="DZ7" s="183"/>
      <c r="EA7" s="183"/>
      <c r="EB7" s="183"/>
      <c r="EC7" s="183"/>
      <c r="ED7" s="183"/>
      <c r="EE7" s="183"/>
      <c r="EF7" s="183"/>
      <c r="EG7" s="183"/>
      <c r="EH7" s="183"/>
      <c r="EI7" s="183"/>
      <c r="EJ7" s="183"/>
      <c r="EK7" s="183"/>
      <c r="EL7" s="183"/>
      <c r="EM7" s="183"/>
      <c r="EN7" s="183"/>
      <c r="EO7" s="183"/>
      <c r="EP7" s="183"/>
      <c r="EQ7" s="183"/>
      <c r="ER7" s="183"/>
      <c r="ES7" s="183"/>
      <c r="ET7" s="183"/>
      <c r="EU7" s="183"/>
      <c r="EV7" s="183"/>
      <c r="EW7" s="183"/>
      <c r="EX7" s="183"/>
      <c r="EY7" s="183"/>
      <c r="EZ7" s="183"/>
      <c r="FA7" s="183"/>
      <c r="FB7" s="183"/>
      <c r="FC7" s="183"/>
      <c r="FD7" s="183"/>
      <c r="FE7" s="183"/>
      <c r="FF7" s="183"/>
      <c r="FG7" s="183"/>
      <c r="FH7" s="183"/>
      <c r="FI7" s="183"/>
      <c r="FJ7" s="183"/>
      <c r="FK7" s="183"/>
      <c r="FL7" s="183"/>
      <c r="FM7" s="183"/>
      <c r="FN7" s="183"/>
      <c r="FO7" s="183"/>
      <c r="FP7" s="183"/>
      <c r="FQ7" s="183"/>
      <c r="FR7" s="183"/>
      <c r="FS7" s="183"/>
      <c r="FT7" s="183"/>
      <c r="FU7" s="183"/>
      <c r="FV7" s="183"/>
      <c r="FW7" s="183"/>
      <c r="FX7" s="183"/>
      <c r="FY7" s="183"/>
      <c r="FZ7" s="183"/>
      <c r="GA7" s="183"/>
      <c r="GB7" s="183"/>
      <c r="GC7" s="183"/>
      <c r="GD7" s="183"/>
      <c r="GE7" s="183"/>
      <c r="GF7" s="183"/>
      <c r="GG7" s="183"/>
      <c r="GH7" s="183"/>
      <c r="GI7" s="183"/>
      <c r="GJ7" s="183"/>
      <c r="GK7" s="183"/>
      <c r="GL7" s="183"/>
      <c r="GM7" s="183"/>
      <c r="GN7" s="183"/>
      <c r="GO7" s="183"/>
      <c r="GP7" s="183"/>
      <c r="GQ7" s="183"/>
      <c r="GR7" s="183"/>
      <c r="GS7" s="183"/>
      <c r="GT7" s="183"/>
      <c r="GU7" s="183"/>
      <c r="GV7" s="183"/>
      <c r="GW7" s="183"/>
      <c r="GX7" s="183"/>
      <c r="GY7" s="183"/>
      <c r="GZ7" s="183"/>
      <c r="HA7" s="183"/>
      <c r="HB7" s="183"/>
      <c r="HC7" s="183"/>
      <c r="HD7" s="183"/>
      <c r="HE7" s="183"/>
      <c r="HF7" s="183"/>
      <c r="HG7" s="183"/>
      <c r="HH7" s="183"/>
      <c r="HI7" s="183"/>
      <c r="HJ7" s="183"/>
      <c r="HK7" s="183"/>
      <c r="HL7" s="183"/>
      <c r="HM7" s="183"/>
      <c r="HN7" s="183"/>
      <c r="HO7" s="183"/>
      <c r="HP7" s="183"/>
      <c r="HQ7" s="183"/>
      <c r="HR7" s="183"/>
      <c r="HS7" s="183"/>
      <c r="HT7" s="183"/>
      <c r="HU7" s="183"/>
      <c r="HV7" s="183"/>
      <c r="HW7" s="183"/>
      <c r="HX7" s="183"/>
      <c r="HY7" s="183"/>
      <c r="HZ7" s="183"/>
      <c r="IA7" s="183"/>
      <c r="IB7" s="183"/>
      <c r="IC7" s="183"/>
      <c r="ID7" s="183"/>
      <c r="IE7" s="183"/>
      <c r="IF7" s="183"/>
      <c r="IG7" s="183"/>
      <c r="IH7" s="183"/>
      <c r="II7" s="183"/>
      <c r="IJ7" s="183"/>
      <c r="IK7" s="183"/>
      <c r="IL7" s="183"/>
      <c r="IM7" s="183"/>
    </row>
    <row r="8" spans="1:247" s="189" customFormat="1" ht="18" customHeight="1">
      <c r="A8" s="183"/>
      <c r="B8" s="184" t="s">
        <v>252</v>
      </c>
      <c r="C8" s="185"/>
      <c r="D8" s="186" t="s">
        <v>253</v>
      </c>
      <c r="E8" s="185"/>
      <c r="F8" s="187" t="s">
        <v>254</v>
      </c>
      <c r="G8" s="188" t="str">
        <f>Semestre2</f>
        <v/>
      </c>
      <c r="H8" s="182"/>
      <c r="I8" s="182"/>
      <c r="K8" s="190"/>
      <c r="L8" s="190"/>
      <c r="M8" s="190"/>
      <c r="N8" s="190"/>
      <c r="O8" s="190"/>
      <c r="P8" s="190"/>
      <c r="Q8" s="190"/>
      <c r="R8" s="190"/>
      <c r="S8" s="190"/>
      <c r="T8" s="190"/>
      <c r="U8" s="189">
        <v>5.5</v>
      </c>
      <c r="V8" s="190"/>
      <c r="W8" s="190"/>
      <c r="X8" s="183"/>
      <c r="Y8" s="183"/>
      <c r="Z8" s="183"/>
      <c r="AA8" s="183"/>
      <c r="AB8" s="183"/>
      <c r="AC8" s="183"/>
      <c r="AD8" s="183"/>
      <c r="AE8" s="183"/>
      <c r="AF8" s="183"/>
      <c r="AG8" s="183"/>
      <c r="AH8" s="183"/>
      <c r="AI8" s="183"/>
      <c r="AJ8" s="183"/>
      <c r="AK8" s="183"/>
      <c r="AL8" s="183"/>
      <c r="AM8" s="183"/>
      <c r="AN8" s="183"/>
      <c r="AO8" s="183"/>
      <c r="AP8" s="183"/>
      <c r="AQ8" s="183"/>
      <c r="AR8" s="183"/>
      <c r="AS8" s="183"/>
      <c r="AT8" s="183"/>
      <c r="AU8" s="183"/>
      <c r="AV8" s="183"/>
      <c r="AW8" s="183"/>
      <c r="AX8" s="183"/>
      <c r="AY8" s="183"/>
      <c r="AZ8" s="183"/>
      <c r="BA8" s="183"/>
      <c r="BB8" s="183"/>
      <c r="BC8" s="183"/>
      <c r="BD8" s="183"/>
      <c r="BE8" s="183"/>
      <c r="BF8" s="183"/>
      <c r="BG8" s="183"/>
      <c r="BH8" s="183"/>
      <c r="BI8" s="183"/>
      <c r="BJ8" s="183"/>
      <c r="BK8" s="183"/>
      <c r="BL8" s="183"/>
      <c r="BM8" s="183"/>
      <c r="BN8" s="183"/>
      <c r="BO8" s="183"/>
      <c r="BP8" s="183"/>
      <c r="BQ8" s="183"/>
      <c r="BR8" s="183"/>
      <c r="BS8" s="183"/>
      <c r="BT8" s="183"/>
      <c r="BU8" s="183"/>
      <c r="BV8" s="183"/>
      <c r="BW8" s="183"/>
      <c r="BX8" s="183"/>
      <c r="BY8" s="183"/>
      <c r="BZ8" s="183"/>
      <c r="CA8" s="183"/>
      <c r="CB8" s="183"/>
      <c r="CC8" s="183"/>
      <c r="CD8" s="183"/>
      <c r="CE8" s="183"/>
      <c r="CF8" s="183"/>
      <c r="CG8" s="183"/>
      <c r="CH8" s="183"/>
      <c r="CI8" s="183"/>
      <c r="CJ8" s="183"/>
      <c r="CK8" s="183"/>
      <c r="CL8" s="183"/>
      <c r="CM8" s="183"/>
      <c r="CN8" s="183"/>
      <c r="CO8" s="183"/>
      <c r="CP8" s="183"/>
      <c r="CQ8" s="183"/>
      <c r="CR8" s="183"/>
      <c r="CS8" s="183"/>
      <c r="CT8" s="183"/>
      <c r="CU8" s="183"/>
      <c r="CV8" s="183"/>
      <c r="CW8" s="183"/>
      <c r="CX8" s="183"/>
      <c r="CY8" s="183"/>
      <c r="CZ8" s="183"/>
      <c r="DA8" s="183"/>
      <c r="DB8" s="183"/>
      <c r="DC8" s="183"/>
      <c r="DD8" s="183"/>
      <c r="DE8" s="183"/>
      <c r="DF8" s="183"/>
      <c r="DG8" s="183"/>
      <c r="DH8" s="183"/>
      <c r="DI8" s="183"/>
      <c r="DJ8" s="183"/>
      <c r="DK8" s="183"/>
      <c r="DL8" s="183"/>
      <c r="DM8" s="183"/>
      <c r="DN8" s="183"/>
      <c r="DO8" s="183"/>
      <c r="DP8" s="183"/>
      <c r="DQ8" s="183"/>
      <c r="DR8" s="183"/>
      <c r="DS8" s="183"/>
      <c r="DT8" s="183"/>
      <c r="DU8" s="183"/>
      <c r="DV8" s="183"/>
      <c r="DW8" s="183"/>
      <c r="DX8" s="183"/>
      <c r="DY8" s="183"/>
      <c r="DZ8" s="183"/>
      <c r="EA8" s="183"/>
      <c r="EB8" s="183"/>
      <c r="EC8" s="183"/>
      <c r="ED8" s="183"/>
      <c r="EE8" s="183"/>
      <c r="EF8" s="183"/>
      <c r="EG8" s="183"/>
      <c r="EH8" s="183"/>
      <c r="EI8" s="183"/>
      <c r="EJ8" s="183"/>
      <c r="EK8" s="183"/>
      <c r="EL8" s="183"/>
      <c r="EM8" s="183"/>
      <c r="EN8" s="183"/>
      <c r="EO8" s="183"/>
      <c r="EP8" s="183"/>
      <c r="EQ8" s="183"/>
      <c r="ER8" s="183"/>
      <c r="ES8" s="183"/>
      <c r="ET8" s="183"/>
      <c r="EU8" s="183"/>
      <c r="EV8" s="183"/>
      <c r="EW8" s="183"/>
      <c r="EX8" s="183"/>
      <c r="EY8" s="183"/>
      <c r="EZ8" s="183"/>
      <c r="FA8" s="183"/>
      <c r="FB8" s="183"/>
      <c r="FC8" s="183"/>
      <c r="FD8" s="183"/>
      <c r="FE8" s="183"/>
      <c r="FF8" s="183"/>
      <c r="FG8" s="183"/>
      <c r="FH8" s="183"/>
      <c r="FI8" s="183"/>
      <c r="FJ8" s="183"/>
      <c r="FK8" s="183"/>
      <c r="FL8" s="183"/>
      <c r="FM8" s="183"/>
      <c r="FN8" s="183"/>
      <c r="FO8" s="183"/>
      <c r="FP8" s="183"/>
      <c r="FQ8" s="183"/>
      <c r="FR8" s="183"/>
      <c r="FS8" s="183"/>
      <c r="FT8" s="183"/>
      <c r="FU8" s="183"/>
      <c r="FV8" s="183"/>
      <c r="FW8" s="183"/>
      <c r="FX8" s="183"/>
      <c r="FY8" s="183"/>
      <c r="FZ8" s="183"/>
      <c r="GA8" s="183"/>
      <c r="GB8" s="183"/>
      <c r="GC8" s="183"/>
      <c r="GD8" s="183"/>
      <c r="GE8" s="183"/>
      <c r="GF8" s="183"/>
      <c r="GG8" s="183"/>
      <c r="GH8" s="183"/>
      <c r="GI8" s="183"/>
      <c r="GJ8" s="183"/>
      <c r="GK8" s="183"/>
      <c r="GL8" s="183"/>
      <c r="GM8" s="183"/>
      <c r="GN8" s="183"/>
      <c r="GO8" s="183"/>
      <c r="GP8" s="183"/>
      <c r="GQ8" s="183"/>
      <c r="GR8" s="183"/>
      <c r="GS8" s="183"/>
      <c r="GT8" s="183"/>
      <c r="GU8" s="183"/>
      <c r="GV8" s="183"/>
      <c r="GW8" s="183"/>
      <c r="GX8" s="183"/>
      <c r="GY8" s="183"/>
      <c r="GZ8" s="183"/>
      <c r="HA8" s="183"/>
      <c r="HB8" s="183"/>
      <c r="HC8" s="183"/>
      <c r="HD8" s="183"/>
      <c r="HE8" s="183"/>
      <c r="HF8" s="183"/>
      <c r="HG8" s="183"/>
      <c r="HH8" s="183"/>
      <c r="HI8" s="183"/>
      <c r="HJ8" s="183"/>
      <c r="HK8" s="183"/>
      <c r="HL8" s="183"/>
      <c r="HM8" s="183"/>
      <c r="HN8" s="183"/>
      <c r="HO8" s="183"/>
      <c r="HP8" s="183"/>
      <c r="HQ8" s="183"/>
      <c r="HR8" s="183"/>
      <c r="HS8" s="183"/>
      <c r="HT8" s="183"/>
      <c r="HU8" s="183"/>
      <c r="HV8" s="183"/>
      <c r="HW8" s="183"/>
      <c r="HX8" s="183"/>
      <c r="HY8" s="183"/>
      <c r="HZ8" s="183"/>
      <c r="IA8" s="183"/>
      <c r="IB8" s="183"/>
      <c r="IC8" s="183"/>
      <c r="ID8" s="183"/>
      <c r="IE8" s="183"/>
      <c r="IF8" s="183"/>
      <c r="IG8" s="183"/>
      <c r="IH8" s="183"/>
      <c r="II8" s="183"/>
      <c r="IJ8" s="183"/>
      <c r="IK8" s="183"/>
      <c r="IL8" s="183"/>
      <c r="IM8" s="183"/>
    </row>
    <row r="9" spans="1:247" s="189" customFormat="1" ht="18" customHeight="1">
      <c r="A9" s="183"/>
      <c r="B9" s="184" t="s">
        <v>255</v>
      </c>
      <c r="C9" s="185"/>
      <c r="D9" s="191"/>
      <c r="E9" s="192"/>
      <c r="F9" s="187" t="s">
        <v>256</v>
      </c>
      <c r="G9" s="188" t="str">
        <f>Semestre3</f>
        <v/>
      </c>
      <c r="H9" s="182"/>
      <c r="I9" s="182"/>
      <c r="K9" s="190"/>
      <c r="L9" s="190"/>
      <c r="M9" s="190"/>
      <c r="N9" s="190"/>
      <c r="O9" s="190"/>
      <c r="P9" s="190"/>
      <c r="Q9" s="190"/>
      <c r="R9" s="190"/>
      <c r="S9" s="190"/>
      <c r="T9" s="190"/>
      <c r="U9" s="189">
        <v>5</v>
      </c>
      <c r="V9" s="190"/>
      <c r="W9" s="190"/>
      <c r="X9" s="183"/>
      <c r="Y9" s="183"/>
      <c r="Z9" s="183"/>
      <c r="AA9" s="183"/>
      <c r="AB9" s="183"/>
      <c r="AC9" s="183"/>
      <c r="AD9" s="183"/>
      <c r="AE9" s="183"/>
      <c r="AF9" s="183"/>
      <c r="AG9" s="183"/>
      <c r="AH9" s="183"/>
      <c r="AI9" s="183"/>
      <c r="AJ9" s="183"/>
      <c r="AK9" s="183"/>
      <c r="AL9" s="183"/>
      <c r="AM9" s="183"/>
      <c r="AN9" s="183"/>
      <c r="AO9" s="183"/>
      <c r="AP9" s="183"/>
      <c r="AQ9" s="183"/>
      <c r="AR9" s="183"/>
      <c r="AS9" s="183"/>
      <c r="AT9" s="183"/>
      <c r="AU9" s="183"/>
      <c r="AV9" s="183"/>
      <c r="AW9" s="183"/>
      <c r="AX9" s="183"/>
      <c r="AY9" s="183"/>
      <c r="AZ9" s="183"/>
      <c r="BA9" s="183"/>
      <c r="BB9" s="183"/>
      <c r="BC9" s="183"/>
      <c r="BD9" s="183"/>
      <c r="BE9" s="183"/>
      <c r="BF9" s="183"/>
      <c r="BG9" s="183"/>
      <c r="BH9" s="183"/>
      <c r="BI9" s="183"/>
      <c r="BJ9" s="183"/>
      <c r="BK9" s="183"/>
      <c r="BL9" s="183"/>
      <c r="BM9" s="183"/>
      <c r="BN9" s="183"/>
      <c r="BO9" s="183"/>
      <c r="BP9" s="183"/>
      <c r="BQ9" s="183"/>
      <c r="BR9" s="183"/>
      <c r="BS9" s="183"/>
      <c r="BT9" s="183"/>
      <c r="BU9" s="183"/>
      <c r="BV9" s="183"/>
      <c r="BW9" s="183"/>
      <c r="BX9" s="183"/>
      <c r="BY9" s="183"/>
      <c r="BZ9" s="183"/>
      <c r="CA9" s="183"/>
      <c r="CB9" s="183"/>
      <c r="CC9" s="183"/>
      <c r="CD9" s="183"/>
      <c r="CE9" s="183"/>
      <c r="CF9" s="183"/>
      <c r="CG9" s="183"/>
      <c r="CH9" s="183"/>
      <c r="CI9" s="183"/>
      <c r="CJ9" s="183"/>
      <c r="CK9" s="183"/>
      <c r="CL9" s="183"/>
      <c r="CM9" s="183"/>
      <c r="CN9" s="183"/>
      <c r="CO9" s="183"/>
      <c r="CP9" s="183"/>
      <c r="CQ9" s="183"/>
      <c r="CR9" s="183"/>
      <c r="CS9" s="183"/>
      <c r="CT9" s="183"/>
      <c r="CU9" s="183"/>
      <c r="CV9" s="183"/>
      <c r="CW9" s="183"/>
      <c r="CX9" s="183"/>
      <c r="CY9" s="183"/>
      <c r="CZ9" s="183"/>
      <c r="DA9" s="183"/>
      <c r="DB9" s="183"/>
      <c r="DC9" s="183"/>
      <c r="DD9" s="183"/>
      <c r="DE9" s="183"/>
      <c r="DF9" s="183"/>
      <c r="DG9" s="183"/>
      <c r="DH9" s="183"/>
      <c r="DI9" s="183"/>
      <c r="DJ9" s="183"/>
      <c r="DK9" s="183"/>
      <c r="DL9" s="183"/>
      <c r="DM9" s="183"/>
      <c r="DN9" s="183"/>
      <c r="DO9" s="183"/>
      <c r="DP9" s="183"/>
      <c r="DQ9" s="183"/>
      <c r="DR9" s="183"/>
      <c r="DS9" s="183"/>
      <c r="DT9" s="183"/>
      <c r="DU9" s="183"/>
      <c r="DV9" s="183"/>
      <c r="DW9" s="183"/>
      <c r="DX9" s="183"/>
      <c r="DY9" s="183"/>
      <c r="DZ9" s="183"/>
      <c r="EA9" s="183"/>
      <c r="EB9" s="183"/>
      <c r="EC9" s="183"/>
      <c r="ED9" s="183"/>
      <c r="EE9" s="183"/>
      <c r="EF9" s="183"/>
      <c r="EG9" s="183"/>
      <c r="EH9" s="183"/>
      <c r="EI9" s="183"/>
      <c r="EJ9" s="183"/>
      <c r="EK9" s="183"/>
      <c r="EL9" s="183"/>
      <c r="EM9" s="183"/>
      <c r="EN9" s="183"/>
      <c r="EO9" s="183"/>
      <c r="EP9" s="183"/>
      <c r="EQ9" s="183"/>
      <c r="ER9" s="183"/>
      <c r="ES9" s="183"/>
      <c r="ET9" s="183"/>
      <c r="EU9" s="183"/>
      <c r="EV9" s="183"/>
      <c r="EW9" s="183"/>
      <c r="EX9" s="183"/>
      <c r="EY9" s="183"/>
      <c r="EZ9" s="183"/>
      <c r="FA9" s="183"/>
      <c r="FB9" s="183"/>
      <c r="FC9" s="183"/>
      <c r="FD9" s="183"/>
      <c r="FE9" s="183"/>
      <c r="FF9" s="183"/>
      <c r="FG9" s="183"/>
      <c r="FH9" s="183"/>
      <c r="FI9" s="183"/>
      <c r="FJ9" s="183"/>
      <c r="FK9" s="183"/>
      <c r="FL9" s="183"/>
      <c r="FM9" s="183"/>
      <c r="FN9" s="183"/>
      <c r="FO9" s="183"/>
      <c r="FP9" s="183"/>
      <c r="FQ9" s="183"/>
      <c r="FR9" s="183"/>
      <c r="FS9" s="183"/>
      <c r="FT9" s="183"/>
      <c r="FU9" s="183"/>
      <c r="FV9" s="183"/>
      <c r="FW9" s="183"/>
      <c r="FX9" s="183"/>
      <c r="FY9" s="183"/>
      <c r="FZ9" s="183"/>
      <c r="GA9" s="183"/>
      <c r="GB9" s="183"/>
      <c r="GC9" s="183"/>
      <c r="GD9" s="183"/>
      <c r="GE9" s="183"/>
      <c r="GF9" s="183"/>
      <c r="GG9" s="183"/>
      <c r="GH9" s="183"/>
      <c r="GI9" s="183"/>
      <c r="GJ9" s="183"/>
      <c r="GK9" s="183"/>
      <c r="GL9" s="183"/>
      <c r="GM9" s="183"/>
      <c r="GN9" s="183"/>
      <c r="GO9" s="183"/>
      <c r="GP9" s="183"/>
      <c r="GQ9" s="183"/>
      <c r="GR9" s="183"/>
      <c r="GS9" s="183"/>
      <c r="GT9" s="183"/>
      <c r="GU9" s="183"/>
      <c r="GV9" s="183"/>
      <c r="GW9" s="183"/>
      <c r="GX9" s="183"/>
      <c r="GY9" s="183"/>
      <c r="GZ9" s="183"/>
      <c r="HA9" s="183"/>
      <c r="HB9" s="183"/>
      <c r="HC9" s="183"/>
      <c r="HD9" s="183"/>
      <c r="HE9" s="183"/>
      <c r="HF9" s="183"/>
      <c r="HG9" s="183"/>
      <c r="HH9" s="183"/>
      <c r="HI9" s="183"/>
      <c r="HJ9" s="183"/>
      <c r="HK9" s="183"/>
      <c r="HL9" s="183"/>
      <c r="HM9" s="183"/>
      <c r="HN9" s="183"/>
      <c r="HO9" s="183"/>
      <c r="HP9" s="183"/>
      <c r="HQ9" s="183"/>
      <c r="HR9" s="183"/>
      <c r="HS9" s="183"/>
      <c r="HT9" s="183"/>
      <c r="HU9" s="183"/>
      <c r="HV9" s="183"/>
      <c r="HW9" s="183"/>
      <c r="HX9" s="183"/>
      <c r="HY9" s="183"/>
      <c r="HZ9" s="183"/>
      <c r="IA9" s="183"/>
      <c r="IB9" s="183"/>
      <c r="IC9" s="183"/>
      <c r="ID9" s="183"/>
      <c r="IE9" s="183"/>
      <c r="IF9" s="183"/>
      <c r="IG9" s="183"/>
      <c r="IH9" s="183"/>
      <c r="II9" s="183"/>
      <c r="IJ9" s="183"/>
      <c r="IK9" s="183"/>
      <c r="IL9" s="183"/>
      <c r="IM9" s="183"/>
    </row>
    <row r="10" spans="1:247" s="189" customFormat="1" ht="18" customHeight="1">
      <c r="A10" s="183"/>
      <c r="B10" s="184" t="s">
        <v>257</v>
      </c>
      <c r="C10" s="185"/>
      <c r="D10" s="191"/>
      <c r="E10" s="192"/>
      <c r="F10" s="187" t="s">
        <v>258</v>
      </c>
      <c r="G10" s="188" t="str">
        <f>Semestre4</f>
        <v/>
      </c>
      <c r="K10" s="190"/>
      <c r="L10" s="190"/>
      <c r="M10" s="190"/>
      <c r="N10" s="190"/>
      <c r="O10" s="190"/>
      <c r="P10" s="190"/>
      <c r="Q10" s="190"/>
      <c r="R10" s="190"/>
      <c r="S10" s="190"/>
      <c r="T10" s="190"/>
      <c r="U10" s="189">
        <v>4.5</v>
      </c>
      <c r="V10" s="190"/>
      <c r="W10" s="190"/>
      <c r="X10" s="183"/>
      <c r="Y10" s="183"/>
      <c r="Z10" s="183"/>
      <c r="AA10" s="183"/>
      <c r="AB10" s="183"/>
      <c r="AC10" s="183"/>
      <c r="AD10" s="183"/>
      <c r="AE10" s="183"/>
      <c r="AF10" s="183"/>
      <c r="AG10" s="183"/>
      <c r="AH10" s="183"/>
      <c r="AI10" s="183"/>
      <c r="AJ10" s="183"/>
      <c r="AK10" s="183"/>
      <c r="AL10" s="183"/>
      <c r="AM10" s="183"/>
      <c r="AN10" s="183"/>
      <c r="AO10" s="183"/>
      <c r="AP10" s="183"/>
      <c r="AQ10" s="183"/>
      <c r="AR10" s="183"/>
      <c r="AS10" s="183"/>
      <c r="AT10" s="183"/>
      <c r="AU10" s="183"/>
      <c r="AV10" s="183"/>
      <c r="AW10" s="183"/>
      <c r="AX10" s="183"/>
      <c r="AY10" s="183"/>
      <c r="AZ10" s="183"/>
      <c r="BA10" s="183"/>
      <c r="BB10" s="183"/>
      <c r="BC10" s="183"/>
      <c r="BD10" s="183"/>
      <c r="BE10" s="183"/>
      <c r="BF10" s="183"/>
      <c r="BG10" s="183"/>
      <c r="BH10" s="183"/>
      <c r="BI10" s="183"/>
      <c r="BJ10" s="183"/>
      <c r="BK10" s="183"/>
      <c r="BL10" s="183"/>
      <c r="BM10" s="183"/>
      <c r="BN10" s="183"/>
      <c r="BO10" s="183"/>
      <c r="BP10" s="183"/>
      <c r="BQ10" s="183"/>
      <c r="BR10" s="183"/>
      <c r="BS10" s="183"/>
      <c r="BT10" s="183"/>
      <c r="BU10" s="183"/>
      <c r="BV10" s="183"/>
      <c r="BW10" s="183"/>
      <c r="BX10" s="183"/>
      <c r="BY10" s="183"/>
      <c r="BZ10" s="183"/>
      <c r="CA10" s="183"/>
      <c r="CB10" s="183"/>
      <c r="CC10" s="183"/>
      <c r="CD10" s="183"/>
      <c r="CE10" s="183"/>
      <c r="CF10" s="183"/>
      <c r="CG10" s="183"/>
      <c r="CH10" s="183"/>
      <c r="CI10" s="183"/>
      <c r="CJ10" s="183"/>
      <c r="CK10" s="183"/>
      <c r="CL10" s="183"/>
      <c r="CM10" s="183"/>
      <c r="CN10" s="183"/>
      <c r="CO10" s="183"/>
      <c r="CP10" s="183"/>
      <c r="CQ10" s="183"/>
      <c r="CR10" s="183"/>
      <c r="CS10" s="183"/>
      <c r="CT10" s="183"/>
      <c r="CU10" s="183"/>
      <c r="CV10" s="183"/>
      <c r="CW10" s="183"/>
      <c r="CX10" s="183"/>
      <c r="CY10" s="183"/>
      <c r="CZ10" s="183"/>
      <c r="DA10" s="183"/>
      <c r="DB10" s="183"/>
      <c r="DC10" s="183"/>
      <c r="DD10" s="183"/>
      <c r="DE10" s="183"/>
      <c r="DF10" s="183"/>
      <c r="DG10" s="183"/>
      <c r="DH10" s="183"/>
      <c r="DI10" s="183"/>
      <c r="DJ10" s="183"/>
      <c r="DK10" s="183"/>
      <c r="DL10" s="183"/>
      <c r="DM10" s="183"/>
      <c r="DN10" s="183"/>
      <c r="DO10" s="183"/>
      <c r="DP10" s="183"/>
      <c r="DQ10" s="183"/>
      <c r="DR10" s="183"/>
      <c r="DS10" s="183"/>
      <c r="DT10" s="183"/>
      <c r="DU10" s="183"/>
      <c r="DV10" s="183"/>
      <c r="DW10" s="183"/>
      <c r="DX10" s="183"/>
      <c r="DY10" s="183"/>
      <c r="DZ10" s="183"/>
      <c r="EA10" s="183"/>
      <c r="EB10" s="183"/>
      <c r="EC10" s="183"/>
      <c r="ED10" s="183"/>
      <c r="EE10" s="183"/>
      <c r="EF10" s="183"/>
      <c r="EG10" s="183"/>
      <c r="EH10" s="183"/>
      <c r="EI10" s="183"/>
      <c r="EJ10" s="183"/>
      <c r="EK10" s="183"/>
      <c r="EL10" s="183"/>
      <c r="EM10" s="183"/>
      <c r="EN10" s="183"/>
      <c r="EO10" s="183"/>
      <c r="EP10" s="183"/>
      <c r="EQ10" s="183"/>
      <c r="ER10" s="183"/>
      <c r="ES10" s="183"/>
      <c r="ET10" s="183"/>
      <c r="EU10" s="183"/>
      <c r="EV10" s="183"/>
      <c r="EW10" s="183"/>
      <c r="EX10" s="183"/>
      <c r="EY10" s="183"/>
      <c r="EZ10" s="183"/>
      <c r="FA10" s="183"/>
      <c r="FB10" s="183"/>
      <c r="FC10" s="183"/>
      <c r="FD10" s="183"/>
      <c r="FE10" s="183"/>
      <c r="FF10" s="183"/>
      <c r="FG10" s="183"/>
      <c r="FH10" s="183"/>
      <c r="FI10" s="183"/>
      <c r="FJ10" s="183"/>
      <c r="FK10" s="183"/>
      <c r="FL10" s="183"/>
      <c r="FM10" s="183"/>
      <c r="FN10" s="183"/>
      <c r="FO10" s="183"/>
      <c r="FP10" s="183"/>
      <c r="FQ10" s="183"/>
      <c r="FR10" s="183"/>
      <c r="FS10" s="183"/>
      <c r="FT10" s="183"/>
      <c r="FU10" s="183"/>
      <c r="FV10" s="183"/>
      <c r="FW10" s="183"/>
      <c r="FX10" s="183"/>
      <c r="FY10" s="183"/>
      <c r="FZ10" s="183"/>
      <c r="GA10" s="183"/>
      <c r="GB10" s="183"/>
      <c r="GC10" s="183"/>
      <c r="GD10" s="183"/>
      <c r="GE10" s="183"/>
      <c r="GF10" s="183"/>
      <c r="GG10" s="183"/>
      <c r="GH10" s="183"/>
      <c r="GI10" s="183"/>
      <c r="GJ10" s="183"/>
      <c r="GK10" s="183"/>
      <c r="GL10" s="183"/>
      <c r="GM10" s="183"/>
      <c r="GN10" s="183"/>
      <c r="GO10" s="183"/>
      <c r="GP10" s="183"/>
      <c r="GQ10" s="183"/>
      <c r="GR10" s="183"/>
      <c r="GS10" s="183"/>
      <c r="GT10" s="183"/>
      <c r="GU10" s="183"/>
      <c r="GV10" s="183"/>
      <c r="GW10" s="183"/>
      <c r="GX10" s="183"/>
      <c r="GY10" s="183"/>
      <c r="GZ10" s="183"/>
      <c r="HA10" s="183"/>
      <c r="HB10" s="183"/>
      <c r="HC10" s="183"/>
      <c r="HD10" s="183"/>
      <c r="HE10" s="183"/>
      <c r="HF10" s="183"/>
      <c r="HG10" s="183"/>
      <c r="HH10" s="183"/>
      <c r="HI10" s="183"/>
      <c r="HJ10" s="183"/>
      <c r="HK10" s="183"/>
      <c r="HL10" s="183"/>
      <c r="HM10" s="183"/>
      <c r="HN10" s="183"/>
      <c r="HO10" s="183"/>
      <c r="HP10" s="183"/>
      <c r="HQ10" s="183"/>
      <c r="HR10" s="183"/>
      <c r="HS10" s="183"/>
      <c r="HT10" s="183"/>
      <c r="HU10" s="183"/>
      <c r="HV10" s="183"/>
      <c r="HW10" s="183"/>
      <c r="HX10" s="183"/>
      <c r="HY10" s="183"/>
      <c r="HZ10" s="183"/>
      <c r="IA10" s="183"/>
      <c r="IB10" s="183"/>
      <c r="IC10" s="183"/>
      <c r="ID10" s="183"/>
      <c r="IE10" s="183"/>
      <c r="IF10" s="183"/>
      <c r="IG10" s="183"/>
      <c r="IH10" s="183"/>
      <c r="II10" s="183"/>
      <c r="IJ10" s="183"/>
      <c r="IK10" s="183"/>
      <c r="IL10" s="183"/>
      <c r="IM10" s="183"/>
    </row>
    <row r="11" spans="1:247" s="189" customFormat="1" ht="18" customHeight="1">
      <c r="A11" s="183"/>
      <c r="B11" s="184" t="s">
        <v>259</v>
      </c>
      <c r="C11" s="185"/>
      <c r="D11" s="191"/>
      <c r="E11" s="192"/>
      <c r="F11" s="187" t="s">
        <v>260</v>
      </c>
      <c r="G11" s="188" t="str">
        <f>Semestre5</f>
        <v/>
      </c>
      <c r="J11" s="169"/>
      <c r="K11" s="190"/>
      <c r="L11" s="190"/>
      <c r="M11" s="190"/>
      <c r="N11" s="190"/>
      <c r="O11" s="190"/>
      <c r="P11" s="190"/>
      <c r="Q11" s="190"/>
      <c r="R11" s="190"/>
      <c r="S11" s="190"/>
      <c r="T11" s="190"/>
      <c r="U11" s="169">
        <v>4</v>
      </c>
      <c r="V11" s="190"/>
      <c r="W11" s="190"/>
      <c r="X11" s="183"/>
      <c r="Y11" s="183"/>
      <c r="Z11" s="183"/>
      <c r="AA11" s="183"/>
      <c r="AB11" s="183"/>
      <c r="AC11" s="183"/>
      <c r="AD11" s="183"/>
      <c r="AE11" s="183"/>
      <c r="AF11" s="183"/>
      <c r="AG11" s="183"/>
      <c r="AH11" s="183"/>
      <c r="AI11" s="183"/>
      <c r="AJ11" s="183"/>
      <c r="AK11" s="183"/>
      <c r="AL11" s="183"/>
      <c r="AM11" s="183"/>
      <c r="AN11" s="183"/>
      <c r="AO11" s="183"/>
      <c r="AP11" s="183"/>
      <c r="AQ11" s="183"/>
      <c r="AR11" s="183"/>
      <c r="AS11" s="183"/>
      <c r="AT11" s="183"/>
      <c r="AU11" s="183"/>
      <c r="AV11" s="183"/>
      <c r="AW11" s="183"/>
      <c r="AX11" s="183"/>
      <c r="AY11" s="183"/>
      <c r="AZ11" s="183"/>
      <c r="BA11" s="183"/>
      <c r="BB11" s="183"/>
      <c r="BC11" s="183"/>
      <c r="BD11" s="183"/>
      <c r="BE11" s="183"/>
      <c r="BF11" s="183"/>
      <c r="BG11" s="183"/>
      <c r="BH11" s="183"/>
      <c r="BI11" s="183"/>
      <c r="BJ11" s="183"/>
      <c r="BK11" s="183"/>
      <c r="BL11" s="183"/>
      <c r="BM11" s="183"/>
      <c r="BN11" s="183"/>
      <c r="BO11" s="183"/>
      <c r="BP11" s="183"/>
      <c r="BQ11" s="183"/>
      <c r="BR11" s="183"/>
      <c r="BS11" s="183"/>
      <c r="BT11" s="183"/>
      <c r="BU11" s="183"/>
      <c r="BV11" s="183"/>
      <c r="BW11" s="183"/>
      <c r="BX11" s="183"/>
      <c r="BY11" s="183"/>
      <c r="BZ11" s="183"/>
      <c r="CA11" s="183"/>
      <c r="CB11" s="183"/>
      <c r="CC11" s="183"/>
      <c r="CD11" s="183"/>
      <c r="CE11" s="183"/>
      <c r="CF11" s="183"/>
      <c r="CG11" s="183"/>
      <c r="CH11" s="183"/>
      <c r="CI11" s="183"/>
      <c r="CJ11" s="183"/>
      <c r="CK11" s="183"/>
      <c r="CL11" s="183"/>
      <c r="CM11" s="183"/>
      <c r="CN11" s="183"/>
      <c r="CO11" s="183"/>
      <c r="CP11" s="183"/>
      <c r="CQ11" s="183"/>
      <c r="CR11" s="183"/>
      <c r="CS11" s="183"/>
      <c r="CT11" s="183"/>
      <c r="CU11" s="183"/>
      <c r="CV11" s="183"/>
      <c r="CW11" s="183"/>
      <c r="CX11" s="183"/>
      <c r="CY11" s="183"/>
      <c r="CZ11" s="183"/>
      <c r="DA11" s="183"/>
      <c r="DB11" s="183"/>
      <c r="DC11" s="183"/>
      <c r="DD11" s="183"/>
      <c r="DE11" s="183"/>
      <c r="DF11" s="183"/>
      <c r="DG11" s="183"/>
      <c r="DH11" s="183"/>
      <c r="DI11" s="183"/>
      <c r="DJ11" s="183"/>
      <c r="DK11" s="183"/>
      <c r="DL11" s="183"/>
      <c r="DM11" s="183"/>
      <c r="DN11" s="183"/>
      <c r="DO11" s="183"/>
      <c r="DP11" s="183"/>
      <c r="DQ11" s="183"/>
      <c r="DR11" s="183"/>
      <c r="DS11" s="183"/>
      <c r="DT11" s="183"/>
      <c r="DU11" s="183"/>
      <c r="DV11" s="183"/>
      <c r="DW11" s="183"/>
      <c r="DX11" s="183"/>
      <c r="DY11" s="183"/>
      <c r="DZ11" s="183"/>
      <c r="EA11" s="183"/>
      <c r="EB11" s="183"/>
      <c r="EC11" s="183"/>
      <c r="ED11" s="183"/>
      <c r="EE11" s="183"/>
      <c r="EF11" s="183"/>
      <c r="EG11" s="183"/>
      <c r="EH11" s="183"/>
      <c r="EI11" s="183"/>
      <c r="EJ11" s="183"/>
      <c r="EK11" s="183"/>
      <c r="EL11" s="183"/>
      <c r="EM11" s="183"/>
      <c r="EN11" s="183"/>
      <c r="EO11" s="183"/>
      <c r="EP11" s="183"/>
      <c r="EQ11" s="183"/>
      <c r="ER11" s="183"/>
      <c r="ES11" s="183"/>
      <c r="ET11" s="183"/>
      <c r="EU11" s="183"/>
      <c r="EV11" s="183"/>
      <c r="EW11" s="183"/>
      <c r="EX11" s="183"/>
      <c r="EY11" s="183"/>
      <c r="EZ11" s="183"/>
      <c r="FA11" s="183"/>
      <c r="FB11" s="183"/>
      <c r="FC11" s="183"/>
      <c r="FD11" s="183"/>
      <c r="FE11" s="183"/>
      <c r="FF11" s="183"/>
      <c r="FG11" s="183"/>
      <c r="FH11" s="183"/>
      <c r="FI11" s="183"/>
      <c r="FJ11" s="183"/>
      <c r="FK11" s="183"/>
      <c r="FL11" s="183"/>
      <c r="FM11" s="183"/>
      <c r="FN11" s="183"/>
      <c r="FO11" s="183"/>
      <c r="FP11" s="183"/>
      <c r="FQ11" s="183"/>
      <c r="FR11" s="183"/>
      <c r="FS11" s="183"/>
      <c r="FT11" s="183"/>
      <c r="FU11" s="183"/>
      <c r="FV11" s="183"/>
      <c r="FW11" s="183"/>
      <c r="FX11" s="183"/>
      <c r="FY11" s="183"/>
      <c r="FZ11" s="183"/>
      <c r="GA11" s="183"/>
      <c r="GB11" s="183"/>
      <c r="GC11" s="183"/>
      <c r="GD11" s="183"/>
      <c r="GE11" s="183"/>
      <c r="GF11" s="183"/>
      <c r="GG11" s="183"/>
      <c r="GH11" s="183"/>
      <c r="GI11" s="183"/>
      <c r="GJ11" s="183"/>
      <c r="GK11" s="183"/>
      <c r="GL11" s="183"/>
      <c r="GM11" s="183"/>
      <c r="GN11" s="183"/>
      <c r="GO11" s="183"/>
      <c r="GP11" s="183"/>
      <c r="GQ11" s="183"/>
      <c r="GR11" s="183"/>
      <c r="GS11" s="183"/>
      <c r="GT11" s="183"/>
      <c r="GU11" s="183"/>
      <c r="GV11" s="183"/>
      <c r="GW11" s="183"/>
      <c r="GX11" s="183"/>
      <c r="GY11" s="183"/>
      <c r="GZ11" s="183"/>
      <c r="HA11" s="183"/>
      <c r="HB11" s="183"/>
      <c r="HC11" s="183"/>
      <c r="HD11" s="183"/>
      <c r="HE11" s="183"/>
      <c r="HF11" s="183"/>
      <c r="HG11" s="183"/>
      <c r="HH11" s="183"/>
      <c r="HI11" s="183"/>
      <c r="HJ11" s="183"/>
      <c r="HK11" s="183"/>
      <c r="HL11" s="183"/>
      <c r="HM11" s="183"/>
      <c r="HN11" s="183"/>
      <c r="HO11" s="183"/>
      <c r="HP11" s="183"/>
      <c r="HQ11" s="183"/>
      <c r="HR11" s="183"/>
      <c r="HS11" s="183"/>
      <c r="HT11" s="183"/>
      <c r="HU11" s="183"/>
      <c r="HV11" s="183"/>
      <c r="HW11" s="183"/>
      <c r="HX11" s="183"/>
      <c r="HY11" s="183"/>
      <c r="HZ11" s="183"/>
      <c r="IA11" s="183"/>
      <c r="IB11" s="183"/>
      <c r="IC11" s="183"/>
      <c r="ID11" s="183"/>
      <c r="IE11" s="183"/>
      <c r="IF11" s="183"/>
      <c r="IG11" s="183"/>
      <c r="IH11" s="183"/>
      <c r="II11" s="183"/>
      <c r="IJ11" s="183"/>
      <c r="IK11" s="183"/>
      <c r="IL11" s="183"/>
      <c r="IM11" s="183"/>
    </row>
    <row r="12" spans="1:247" s="189" customFormat="1" ht="18" customHeight="1">
      <c r="A12" s="183"/>
      <c r="B12" s="184" t="s">
        <v>261</v>
      </c>
      <c r="C12" s="185"/>
      <c r="D12" s="191"/>
      <c r="E12" s="192"/>
      <c r="F12" s="187" t="s">
        <v>303</v>
      </c>
      <c r="G12" s="188" t="str">
        <f>Semestre6</f>
        <v/>
      </c>
      <c r="K12" s="190"/>
      <c r="L12" s="190"/>
      <c r="M12" s="190"/>
      <c r="N12" s="190"/>
      <c r="O12" s="190"/>
      <c r="P12" s="190"/>
      <c r="Q12" s="190"/>
      <c r="R12" s="190"/>
      <c r="S12" s="190"/>
      <c r="T12" s="190"/>
      <c r="U12" s="189">
        <v>3.5</v>
      </c>
      <c r="V12" s="190"/>
      <c r="W12" s="190"/>
      <c r="X12" s="183"/>
      <c r="Y12" s="183"/>
      <c r="Z12" s="183"/>
      <c r="AA12" s="183"/>
      <c r="AB12" s="183"/>
      <c r="AC12" s="183"/>
      <c r="AD12" s="183"/>
      <c r="AE12" s="183"/>
      <c r="AF12" s="183"/>
      <c r="AG12" s="183"/>
      <c r="AH12" s="183"/>
      <c r="AI12" s="183"/>
      <c r="AJ12" s="183"/>
      <c r="AK12" s="183"/>
      <c r="AL12" s="183"/>
      <c r="AM12" s="183"/>
      <c r="AN12" s="183"/>
      <c r="AO12" s="183"/>
      <c r="AP12" s="183"/>
      <c r="AQ12" s="183"/>
      <c r="AR12" s="183"/>
      <c r="AS12" s="183"/>
      <c r="AT12" s="183"/>
      <c r="AU12" s="183"/>
      <c r="AV12" s="183"/>
      <c r="AW12" s="183"/>
      <c r="AX12" s="183"/>
      <c r="AY12" s="183"/>
      <c r="AZ12" s="183"/>
      <c r="BA12" s="183"/>
      <c r="BB12" s="183"/>
      <c r="BC12" s="183"/>
      <c r="BD12" s="183"/>
      <c r="BE12" s="183"/>
      <c r="BF12" s="183"/>
      <c r="BG12" s="183"/>
      <c r="BH12" s="183"/>
      <c r="BI12" s="183"/>
      <c r="BJ12" s="183"/>
      <c r="BK12" s="183"/>
      <c r="BL12" s="183"/>
      <c r="BM12" s="183"/>
      <c r="BN12" s="183"/>
      <c r="BO12" s="183"/>
      <c r="BP12" s="183"/>
      <c r="BQ12" s="183"/>
      <c r="BR12" s="183"/>
      <c r="BS12" s="183"/>
      <c r="BT12" s="183"/>
      <c r="BU12" s="183"/>
      <c r="BV12" s="183"/>
      <c r="BW12" s="183"/>
      <c r="BX12" s="183"/>
      <c r="BY12" s="183"/>
      <c r="BZ12" s="183"/>
      <c r="CA12" s="183"/>
      <c r="CB12" s="183"/>
      <c r="CC12" s="183"/>
      <c r="CD12" s="183"/>
      <c r="CE12" s="183"/>
      <c r="CF12" s="183"/>
      <c r="CG12" s="183"/>
      <c r="CH12" s="183"/>
      <c r="CI12" s="183"/>
      <c r="CJ12" s="183"/>
      <c r="CK12" s="183"/>
      <c r="CL12" s="183"/>
      <c r="CM12" s="183"/>
      <c r="CN12" s="183"/>
      <c r="CO12" s="183"/>
      <c r="CP12" s="183"/>
      <c r="CQ12" s="183"/>
      <c r="CR12" s="183"/>
      <c r="CS12" s="183"/>
      <c r="CT12" s="183"/>
      <c r="CU12" s="183"/>
      <c r="CV12" s="183"/>
      <c r="CW12" s="183"/>
      <c r="CX12" s="183"/>
      <c r="CY12" s="183"/>
      <c r="CZ12" s="183"/>
      <c r="DA12" s="183"/>
      <c r="DB12" s="183"/>
      <c r="DC12" s="183"/>
      <c r="DD12" s="183"/>
      <c r="DE12" s="183"/>
      <c r="DF12" s="183"/>
      <c r="DG12" s="183"/>
      <c r="DH12" s="183"/>
      <c r="DI12" s="183"/>
      <c r="DJ12" s="183"/>
      <c r="DK12" s="183"/>
      <c r="DL12" s="183"/>
      <c r="DM12" s="183"/>
      <c r="DN12" s="183"/>
      <c r="DO12" s="183"/>
      <c r="DP12" s="183"/>
      <c r="DQ12" s="183"/>
      <c r="DR12" s="183"/>
      <c r="DS12" s="183"/>
      <c r="DT12" s="183"/>
      <c r="DU12" s="183"/>
      <c r="DV12" s="183"/>
      <c r="DW12" s="183"/>
      <c r="DX12" s="183"/>
      <c r="DY12" s="183"/>
      <c r="DZ12" s="183"/>
      <c r="EA12" s="183"/>
      <c r="EB12" s="183"/>
      <c r="EC12" s="183"/>
      <c r="ED12" s="183"/>
      <c r="EE12" s="183"/>
      <c r="EF12" s="183"/>
      <c r="EG12" s="183"/>
      <c r="EH12" s="183"/>
      <c r="EI12" s="183"/>
      <c r="EJ12" s="183"/>
      <c r="EK12" s="183"/>
      <c r="EL12" s="183"/>
      <c r="EM12" s="183"/>
      <c r="EN12" s="183"/>
      <c r="EO12" s="183"/>
      <c r="EP12" s="183"/>
      <c r="EQ12" s="183"/>
      <c r="ER12" s="183"/>
      <c r="ES12" s="183"/>
      <c r="ET12" s="183"/>
      <c r="EU12" s="183"/>
      <c r="EV12" s="183"/>
      <c r="EW12" s="183"/>
      <c r="EX12" s="183"/>
      <c r="EY12" s="183"/>
      <c r="EZ12" s="183"/>
      <c r="FA12" s="183"/>
      <c r="FB12" s="183"/>
      <c r="FC12" s="183"/>
      <c r="FD12" s="183"/>
      <c r="FE12" s="183"/>
      <c r="FF12" s="183"/>
      <c r="FG12" s="183"/>
      <c r="FH12" s="183"/>
      <c r="FI12" s="183"/>
      <c r="FJ12" s="183"/>
      <c r="FK12" s="183"/>
      <c r="FL12" s="183"/>
      <c r="FM12" s="183"/>
      <c r="FN12" s="183"/>
      <c r="FO12" s="183"/>
      <c r="FP12" s="183"/>
      <c r="FQ12" s="183"/>
      <c r="FR12" s="183"/>
      <c r="FS12" s="183"/>
      <c r="FT12" s="183"/>
      <c r="FU12" s="183"/>
      <c r="FV12" s="183"/>
      <c r="FW12" s="183"/>
      <c r="FX12" s="183"/>
      <c r="FY12" s="183"/>
      <c r="FZ12" s="183"/>
      <c r="GA12" s="183"/>
      <c r="GB12" s="183"/>
      <c r="GC12" s="183"/>
      <c r="GD12" s="183"/>
      <c r="GE12" s="183"/>
      <c r="GF12" s="183"/>
      <c r="GG12" s="183"/>
      <c r="GH12" s="183"/>
      <c r="GI12" s="183"/>
      <c r="GJ12" s="183"/>
      <c r="GK12" s="183"/>
      <c r="GL12" s="183"/>
      <c r="GM12" s="183"/>
      <c r="GN12" s="183"/>
      <c r="GO12" s="183"/>
      <c r="GP12" s="183"/>
      <c r="GQ12" s="183"/>
      <c r="GR12" s="183"/>
      <c r="GS12" s="183"/>
      <c r="GT12" s="183"/>
      <c r="GU12" s="183"/>
      <c r="GV12" s="183"/>
      <c r="GW12" s="183"/>
      <c r="GX12" s="183"/>
      <c r="GY12" s="183"/>
      <c r="GZ12" s="183"/>
      <c r="HA12" s="183"/>
      <c r="HB12" s="183"/>
      <c r="HC12" s="183"/>
      <c r="HD12" s="183"/>
      <c r="HE12" s="183"/>
      <c r="HF12" s="183"/>
      <c r="HG12" s="183"/>
      <c r="HH12" s="183"/>
      <c r="HI12" s="183"/>
      <c r="HJ12" s="183"/>
      <c r="HK12" s="183"/>
      <c r="HL12" s="183"/>
      <c r="HM12" s="183"/>
      <c r="HN12" s="183"/>
      <c r="HO12" s="183"/>
      <c r="HP12" s="183"/>
      <c r="HQ12" s="183"/>
      <c r="HR12" s="183"/>
      <c r="HS12" s="183"/>
      <c r="HT12" s="183"/>
      <c r="HU12" s="183"/>
      <c r="HV12" s="183"/>
      <c r="HW12" s="183"/>
      <c r="HX12" s="183"/>
      <c r="HY12" s="183"/>
      <c r="HZ12" s="183"/>
      <c r="IA12" s="183"/>
      <c r="IB12" s="183"/>
      <c r="IC12" s="183"/>
      <c r="ID12" s="183"/>
      <c r="IE12" s="183"/>
      <c r="IF12" s="183"/>
      <c r="IG12" s="183"/>
      <c r="IH12" s="183"/>
      <c r="II12" s="183"/>
      <c r="IJ12" s="183"/>
      <c r="IK12" s="183"/>
      <c r="IL12" s="183"/>
      <c r="IM12" s="183"/>
    </row>
    <row r="13" spans="1:247" ht="64">
      <c r="A13" s="171"/>
      <c r="B13" s="193" t="s">
        <v>304</v>
      </c>
      <c r="C13" s="194" t="str">
        <f>IF(ISERROR(AVERAGE(C7:C12)),"",ROUND(AVERAGE(C7:C12)*2,0)/2)</f>
        <v/>
      </c>
      <c r="D13" s="195" t="s">
        <v>305</v>
      </c>
      <c r="E13" s="196" t="str">
        <f>IF(ISERROR(AVERAGE(E7,E8)),"",ROUND(AVERAGE(E7,E8)*2,0)/2)</f>
        <v/>
      </c>
      <c r="F13" s="197" t="s">
        <v>306</v>
      </c>
      <c r="G13" s="198" t="str">
        <f>IF(ISERROR(AVERAGE(G7:G12)),"",ROUND(AVERAGE(G7:G12)*2,0)/2)</f>
        <v/>
      </c>
      <c r="J13" s="189"/>
      <c r="K13" s="170"/>
      <c r="L13" s="170"/>
      <c r="M13" s="170"/>
      <c r="N13" s="170"/>
      <c r="O13" s="170"/>
      <c r="P13" s="170"/>
      <c r="Q13" s="170"/>
      <c r="R13" s="170"/>
      <c r="S13" s="170"/>
      <c r="T13" s="170"/>
      <c r="U13" s="189">
        <v>3</v>
      </c>
      <c r="V13" s="170"/>
      <c r="W13" s="170"/>
      <c r="X13" s="171"/>
      <c r="Y13" s="171"/>
      <c r="Z13" s="171"/>
      <c r="AA13" s="171"/>
      <c r="AB13" s="171"/>
      <c r="AC13" s="171"/>
      <c r="AD13" s="171"/>
      <c r="AE13" s="171"/>
      <c r="AF13" s="171"/>
      <c r="AG13" s="171"/>
      <c r="AH13" s="171"/>
      <c r="AI13" s="171"/>
      <c r="AJ13" s="171"/>
      <c r="AK13" s="171"/>
      <c r="AL13" s="171"/>
      <c r="AM13" s="171"/>
      <c r="AN13" s="171"/>
      <c r="AO13" s="171"/>
      <c r="AP13" s="171"/>
      <c r="AQ13" s="171"/>
      <c r="AR13" s="171"/>
      <c r="AS13" s="171"/>
      <c r="AT13" s="171"/>
      <c r="AU13" s="171"/>
      <c r="AV13" s="171"/>
      <c r="AW13" s="171"/>
      <c r="AX13" s="171"/>
      <c r="AY13" s="171"/>
      <c r="AZ13" s="171"/>
      <c r="BA13" s="171"/>
      <c r="BB13" s="171"/>
      <c r="BC13" s="171"/>
      <c r="BD13" s="171"/>
      <c r="BE13" s="171"/>
      <c r="BF13" s="171"/>
      <c r="BG13" s="171"/>
      <c r="BH13" s="171"/>
      <c r="BI13" s="171"/>
      <c r="BJ13" s="171"/>
      <c r="BK13" s="171"/>
      <c r="BL13" s="171"/>
      <c r="BM13" s="171"/>
      <c r="BN13" s="171"/>
      <c r="BO13" s="171"/>
      <c r="BP13" s="171"/>
      <c r="BQ13" s="171"/>
      <c r="BR13" s="171"/>
      <c r="BS13" s="171"/>
      <c r="BT13" s="171"/>
      <c r="BU13" s="171"/>
      <c r="BV13" s="171"/>
      <c r="BW13" s="171"/>
      <c r="BX13" s="171"/>
      <c r="BY13" s="171"/>
      <c r="BZ13" s="171"/>
      <c r="CA13" s="171"/>
      <c r="CB13" s="171"/>
      <c r="CC13" s="171"/>
      <c r="CD13" s="171"/>
      <c r="CE13" s="171"/>
      <c r="CF13" s="171"/>
      <c r="CG13" s="171"/>
      <c r="CH13" s="171"/>
      <c r="CI13" s="171"/>
      <c r="CJ13" s="171"/>
      <c r="CK13" s="171"/>
      <c r="CL13" s="171"/>
      <c r="CM13" s="171"/>
      <c r="CN13" s="171"/>
      <c r="CO13" s="171"/>
      <c r="CP13" s="171"/>
      <c r="CQ13" s="171"/>
      <c r="CR13" s="171"/>
      <c r="CS13" s="171"/>
      <c r="CT13" s="171"/>
      <c r="CU13" s="171"/>
      <c r="CV13" s="171"/>
      <c r="CW13" s="171"/>
      <c r="CX13" s="171"/>
      <c r="CY13" s="171"/>
      <c r="CZ13" s="171"/>
      <c r="DA13" s="171"/>
      <c r="DB13" s="171"/>
      <c r="DC13" s="171"/>
      <c r="DD13" s="171"/>
      <c r="DE13" s="171"/>
      <c r="DF13" s="171"/>
      <c r="DG13" s="171"/>
      <c r="DH13" s="171"/>
      <c r="DI13" s="171"/>
      <c r="DJ13" s="171"/>
      <c r="DK13" s="171"/>
      <c r="DL13" s="171"/>
      <c r="DM13" s="171"/>
      <c r="DN13" s="171"/>
      <c r="DO13" s="171"/>
      <c r="DP13" s="171"/>
      <c r="DQ13" s="171"/>
      <c r="DR13" s="171"/>
      <c r="DS13" s="171"/>
      <c r="DT13" s="171"/>
      <c r="DU13" s="171"/>
      <c r="DV13" s="171"/>
      <c r="DW13" s="171"/>
      <c r="DX13" s="171"/>
      <c r="DY13" s="171"/>
      <c r="DZ13" s="171"/>
      <c r="EA13" s="171"/>
      <c r="EB13" s="171"/>
      <c r="EC13" s="171"/>
      <c r="ED13" s="171"/>
      <c r="EE13" s="171"/>
      <c r="EF13" s="171"/>
      <c r="EG13" s="171"/>
      <c r="EH13" s="171"/>
      <c r="EI13" s="171"/>
      <c r="EJ13" s="171"/>
      <c r="EK13" s="171"/>
      <c r="EL13" s="171"/>
      <c r="EM13" s="171"/>
      <c r="EN13" s="171"/>
      <c r="EO13" s="171"/>
      <c r="EP13" s="171"/>
      <c r="EQ13" s="171"/>
      <c r="ER13" s="171"/>
      <c r="ES13" s="171"/>
      <c r="ET13" s="171"/>
      <c r="EU13" s="171"/>
      <c r="EV13" s="171"/>
      <c r="EW13" s="171"/>
      <c r="EX13" s="171"/>
      <c r="EY13" s="171"/>
      <c r="EZ13" s="171"/>
      <c r="FA13" s="171"/>
      <c r="FB13" s="171"/>
      <c r="FC13" s="171"/>
      <c r="FD13" s="171"/>
      <c r="FE13" s="171"/>
      <c r="FF13" s="171"/>
      <c r="FG13" s="171"/>
      <c r="FH13" s="171"/>
      <c r="FI13" s="171"/>
      <c r="FJ13" s="171"/>
      <c r="FK13" s="171"/>
      <c r="FL13" s="171"/>
      <c r="FM13" s="171"/>
      <c r="FN13" s="171"/>
      <c r="FO13" s="171"/>
      <c r="FP13" s="171"/>
      <c r="FQ13" s="171"/>
      <c r="FR13" s="171"/>
      <c r="FS13" s="171"/>
      <c r="FT13" s="171"/>
      <c r="FU13" s="171"/>
      <c r="FV13" s="171"/>
      <c r="FW13" s="171"/>
      <c r="FX13" s="171"/>
      <c r="FY13" s="171"/>
      <c r="FZ13" s="171"/>
      <c r="GA13" s="171"/>
      <c r="GB13" s="171"/>
      <c r="GC13" s="171"/>
      <c r="GD13" s="171"/>
      <c r="GE13" s="171"/>
      <c r="GF13" s="171"/>
      <c r="GG13" s="171"/>
      <c r="GH13" s="171"/>
      <c r="GI13" s="171"/>
      <c r="GJ13" s="171"/>
      <c r="GK13" s="171"/>
      <c r="GL13" s="171"/>
      <c r="GM13" s="171"/>
      <c r="GN13" s="171"/>
      <c r="GO13" s="171"/>
      <c r="GP13" s="171"/>
      <c r="GQ13" s="171"/>
      <c r="GR13" s="171"/>
      <c r="GS13" s="171"/>
      <c r="GT13" s="171"/>
      <c r="GU13" s="171"/>
      <c r="GV13" s="171"/>
      <c r="GW13" s="171"/>
      <c r="GX13" s="171"/>
      <c r="GY13" s="171"/>
      <c r="GZ13" s="171"/>
      <c r="HA13" s="171"/>
      <c r="HB13" s="171"/>
      <c r="HC13" s="171"/>
      <c r="HD13" s="171"/>
      <c r="HE13" s="171"/>
      <c r="HF13" s="171"/>
      <c r="HG13" s="171"/>
      <c r="HH13" s="171"/>
      <c r="HI13" s="171"/>
      <c r="HJ13" s="171"/>
      <c r="HK13" s="171"/>
      <c r="HL13" s="171"/>
      <c r="HM13" s="171"/>
      <c r="HN13" s="171"/>
      <c r="HO13" s="171"/>
      <c r="HP13" s="171"/>
      <c r="HQ13" s="171"/>
      <c r="HR13" s="171"/>
      <c r="HS13" s="171"/>
      <c r="HT13" s="171"/>
      <c r="HU13" s="171"/>
      <c r="HV13" s="171"/>
      <c r="HW13" s="171"/>
      <c r="HX13" s="171"/>
      <c r="HY13" s="171"/>
      <c r="HZ13" s="171"/>
      <c r="IA13" s="171"/>
      <c r="IB13" s="171"/>
      <c r="IC13" s="171"/>
      <c r="ID13" s="171"/>
      <c r="IE13" s="171"/>
      <c r="IF13" s="171"/>
      <c r="IG13" s="171"/>
      <c r="IH13" s="171"/>
      <c r="II13" s="171"/>
      <c r="IJ13" s="171"/>
      <c r="IK13" s="171"/>
      <c r="IL13" s="171"/>
      <c r="IM13" s="171"/>
    </row>
    <row r="14" spans="1:247" s="189" customFormat="1" ht="20.25" customHeight="1" thickBot="1">
      <c r="A14" s="183"/>
      <c r="B14" s="199" t="s">
        <v>262</v>
      </c>
      <c r="C14" s="200">
        <v>0.25</v>
      </c>
      <c r="D14" s="201" t="s">
        <v>262</v>
      </c>
      <c r="E14" s="202">
        <v>0.25</v>
      </c>
      <c r="F14" s="203" t="s">
        <v>262</v>
      </c>
      <c r="G14" s="204">
        <v>0.5</v>
      </c>
      <c r="K14" s="190"/>
      <c r="L14" s="190"/>
      <c r="M14" s="190"/>
      <c r="N14" s="190"/>
      <c r="O14" s="190"/>
      <c r="P14" s="190"/>
      <c r="Q14" s="190"/>
      <c r="R14" s="190"/>
      <c r="S14" s="190"/>
      <c r="T14" s="190"/>
      <c r="U14" s="189">
        <v>2.5</v>
      </c>
      <c r="V14" s="190"/>
      <c r="W14" s="190"/>
      <c r="X14" s="183"/>
      <c r="Y14" s="183"/>
      <c r="Z14" s="183"/>
      <c r="AA14" s="183"/>
      <c r="AB14" s="183"/>
      <c r="AC14" s="183"/>
      <c r="AD14" s="183"/>
      <c r="AE14" s="183"/>
      <c r="AF14" s="183"/>
      <c r="AG14" s="183"/>
      <c r="AH14" s="183"/>
      <c r="AI14" s="183"/>
      <c r="AJ14" s="183"/>
      <c r="AK14" s="183"/>
      <c r="AL14" s="183"/>
      <c r="AM14" s="183"/>
      <c r="AN14" s="183"/>
      <c r="AO14" s="183"/>
      <c r="AP14" s="183"/>
      <c r="AQ14" s="183"/>
      <c r="AR14" s="183"/>
      <c r="AS14" s="183"/>
      <c r="AT14" s="183"/>
      <c r="AU14" s="183"/>
      <c r="AV14" s="183"/>
      <c r="AW14" s="183"/>
      <c r="AX14" s="183"/>
      <c r="AY14" s="183"/>
      <c r="AZ14" s="183"/>
      <c r="BA14" s="183"/>
      <c r="BB14" s="183"/>
      <c r="BC14" s="183"/>
      <c r="BD14" s="183"/>
      <c r="BE14" s="183"/>
      <c r="BF14" s="183"/>
      <c r="BG14" s="183"/>
      <c r="BH14" s="183"/>
      <c r="BI14" s="183"/>
      <c r="BJ14" s="183"/>
      <c r="BK14" s="183"/>
      <c r="BL14" s="183"/>
      <c r="BM14" s="183"/>
      <c r="BN14" s="183"/>
      <c r="BO14" s="183"/>
      <c r="BP14" s="183"/>
      <c r="BQ14" s="183"/>
      <c r="BR14" s="183"/>
      <c r="BS14" s="183"/>
      <c r="BT14" s="183"/>
      <c r="BU14" s="183"/>
      <c r="BV14" s="183"/>
      <c r="BW14" s="183"/>
      <c r="BX14" s="183"/>
      <c r="BY14" s="183"/>
      <c r="BZ14" s="183"/>
      <c r="CA14" s="183"/>
      <c r="CB14" s="183"/>
      <c r="CC14" s="183"/>
      <c r="CD14" s="183"/>
      <c r="CE14" s="183"/>
      <c r="CF14" s="183"/>
      <c r="CG14" s="183"/>
      <c r="CH14" s="183"/>
      <c r="CI14" s="183"/>
      <c r="CJ14" s="183"/>
      <c r="CK14" s="183"/>
      <c r="CL14" s="183"/>
      <c r="CM14" s="183"/>
      <c r="CN14" s="183"/>
      <c r="CO14" s="183"/>
      <c r="CP14" s="183"/>
      <c r="CQ14" s="183"/>
      <c r="CR14" s="183"/>
      <c r="CS14" s="183"/>
      <c r="CT14" s="183"/>
      <c r="CU14" s="183"/>
      <c r="CV14" s="183"/>
      <c r="CW14" s="183"/>
      <c r="CX14" s="183"/>
      <c r="CY14" s="183"/>
      <c r="CZ14" s="183"/>
      <c r="DA14" s="183"/>
      <c r="DB14" s="183"/>
      <c r="DC14" s="183"/>
      <c r="DD14" s="183"/>
      <c r="DE14" s="183"/>
      <c r="DF14" s="183"/>
      <c r="DG14" s="183"/>
      <c r="DH14" s="183"/>
      <c r="DI14" s="183"/>
      <c r="DJ14" s="183"/>
      <c r="DK14" s="183"/>
      <c r="DL14" s="183"/>
      <c r="DM14" s="183"/>
      <c r="DN14" s="183"/>
      <c r="DO14" s="183"/>
      <c r="DP14" s="183"/>
      <c r="DQ14" s="183"/>
      <c r="DR14" s="183"/>
      <c r="DS14" s="183"/>
      <c r="DT14" s="183"/>
      <c r="DU14" s="183"/>
      <c r="DV14" s="183"/>
      <c r="DW14" s="183"/>
      <c r="DX14" s="183"/>
      <c r="DY14" s="183"/>
      <c r="DZ14" s="183"/>
      <c r="EA14" s="183"/>
      <c r="EB14" s="183"/>
      <c r="EC14" s="183"/>
      <c r="ED14" s="183"/>
      <c r="EE14" s="183"/>
      <c r="EF14" s="183"/>
      <c r="EG14" s="183"/>
      <c r="EH14" s="183"/>
      <c r="EI14" s="183"/>
      <c r="EJ14" s="183"/>
      <c r="EK14" s="183"/>
      <c r="EL14" s="183"/>
      <c r="EM14" s="183"/>
      <c r="EN14" s="183"/>
      <c r="EO14" s="183"/>
      <c r="EP14" s="183"/>
      <c r="EQ14" s="183"/>
      <c r="ER14" s="183"/>
      <c r="ES14" s="183"/>
      <c r="ET14" s="183"/>
      <c r="EU14" s="183"/>
      <c r="EV14" s="183"/>
      <c r="EW14" s="183"/>
      <c r="EX14" s="183"/>
      <c r="EY14" s="183"/>
      <c r="EZ14" s="183"/>
      <c r="FA14" s="183"/>
      <c r="FB14" s="183"/>
      <c r="FC14" s="183"/>
      <c r="FD14" s="183"/>
      <c r="FE14" s="183"/>
      <c r="FF14" s="183"/>
      <c r="FG14" s="183"/>
      <c r="FH14" s="183"/>
      <c r="FI14" s="183"/>
      <c r="FJ14" s="183"/>
      <c r="FK14" s="183"/>
      <c r="FL14" s="183"/>
      <c r="FM14" s="183"/>
      <c r="FN14" s="183"/>
      <c r="FO14" s="183"/>
      <c r="FP14" s="183"/>
      <c r="FQ14" s="183"/>
      <c r="FR14" s="183"/>
      <c r="FS14" s="183"/>
      <c r="FT14" s="183"/>
      <c r="FU14" s="183"/>
      <c r="FV14" s="183"/>
      <c r="FW14" s="183"/>
      <c r="FX14" s="183"/>
      <c r="FY14" s="183"/>
      <c r="FZ14" s="183"/>
      <c r="GA14" s="183"/>
      <c r="GB14" s="183"/>
      <c r="GC14" s="183"/>
      <c r="GD14" s="183"/>
      <c r="GE14" s="183"/>
      <c r="GF14" s="183"/>
      <c r="GG14" s="183"/>
      <c r="GH14" s="183"/>
      <c r="GI14" s="183"/>
      <c r="GJ14" s="183"/>
      <c r="GK14" s="183"/>
      <c r="GL14" s="183"/>
      <c r="GM14" s="183"/>
      <c r="GN14" s="183"/>
      <c r="GO14" s="183"/>
      <c r="GP14" s="183"/>
      <c r="GQ14" s="183"/>
      <c r="GR14" s="183"/>
      <c r="GS14" s="183"/>
      <c r="GT14" s="183"/>
      <c r="GU14" s="183"/>
      <c r="GV14" s="183"/>
      <c r="GW14" s="183"/>
      <c r="GX14" s="183"/>
      <c r="GY14" s="183"/>
      <c r="GZ14" s="183"/>
      <c r="HA14" s="183"/>
      <c r="HB14" s="183"/>
      <c r="HC14" s="183"/>
      <c r="HD14" s="183"/>
      <c r="HE14" s="183"/>
      <c r="HF14" s="183"/>
      <c r="HG14" s="183"/>
      <c r="HH14" s="183"/>
      <c r="HI14" s="183"/>
      <c r="HJ14" s="183"/>
      <c r="HK14" s="183"/>
      <c r="HL14" s="183"/>
      <c r="HM14" s="183"/>
      <c r="HN14" s="183"/>
      <c r="HO14" s="183"/>
      <c r="HP14" s="183"/>
      <c r="HQ14" s="183"/>
      <c r="HR14" s="183"/>
      <c r="HS14" s="183"/>
      <c r="HT14" s="183"/>
      <c r="HU14" s="183"/>
      <c r="HV14" s="183"/>
      <c r="HW14" s="183"/>
      <c r="HX14" s="183"/>
      <c r="HY14" s="183"/>
      <c r="HZ14" s="183"/>
      <c r="IA14" s="183"/>
      <c r="IB14" s="183"/>
      <c r="IC14" s="183"/>
      <c r="ID14" s="183"/>
      <c r="IE14" s="183"/>
      <c r="IF14" s="183"/>
      <c r="IG14" s="183"/>
      <c r="IH14" s="183"/>
      <c r="II14" s="183"/>
      <c r="IJ14" s="183"/>
      <c r="IK14" s="183"/>
      <c r="IL14" s="183"/>
      <c r="IM14" s="183"/>
    </row>
    <row r="15" spans="1:247" s="189" customFormat="1" ht="21.75" customHeight="1" thickBot="1">
      <c r="A15" s="183"/>
      <c r="B15" s="205" t="s">
        <v>307</v>
      </c>
      <c r="C15" s="206"/>
      <c r="D15" s="207"/>
      <c r="E15" s="206"/>
      <c r="F15" s="207"/>
      <c r="G15" s="208" t="str">
        <f>IF(ISERROR(AVERAGE(C13,E13,G13,G13)),"",ROUND(AVERAGE(C13,E13,G13,G13),1))</f>
        <v/>
      </c>
      <c r="K15" s="190"/>
      <c r="L15" s="190"/>
      <c r="M15" s="190"/>
      <c r="N15" s="190"/>
      <c r="O15" s="190"/>
      <c r="P15" s="190"/>
      <c r="Q15" s="190"/>
      <c r="R15" s="190"/>
      <c r="S15" s="190"/>
      <c r="T15" s="190"/>
      <c r="U15" s="189">
        <v>2</v>
      </c>
      <c r="V15" s="190"/>
      <c r="W15" s="190"/>
      <c r="X15" s="183"/>
      <c r="Y15" s="183"/>
      <c r="Z15" s="183"/>
      <c r="AA15" s="183"/>
      <c r="AB15" s="183"/>
      <c r="AC15" s="183"/>
      <c r="AD15" s="183"/>
      <c r="AE15" s="183"/>
      <c r="AF15" s="183"/>
      <c r="AG15" s="183"/>
      <c r="AH15" s="183"/>
      <c r="AI15" s="183"/>
      <c r="AJ15" s="183"/>
      <c r="AK15" s="183"/>
      <c r="AL15" s="183"/>
      <c r="AM15" s="183"/>
      <c r="AN15" s="183"/>
      <c r="AO15" s="183"/>
      <c r="AP15" s="183"/>
      <c r="AQ15" s="183"/>
      <c r="AR15" s="183"/>
      <c r="AS15" s="183"/>
      <c r="AT15" s="183"/>
      <c r="AU15" s="183"/>
      <c r="AV15" s="183"/>
      <c r="AW15" s="183"/>
      <c r="AX15" s="183"/>
      <c r="AY15" s="183"/>
      <c r="AZ15" s="183"/>
      <c r="BA15" s="183"/>
      <c r="BB15" s="183"/>
      <c r="BC15" s="183"/>
      <c r="BD15" s="183"/>
      <c r="BE15" s="183"/>
      <c r="BF15" s="183"/>
      <c r="BG15" s="183"/>
      <c r="BH15" s="183"/>
      <c r="BI15" s="183"/>
      <c r="BJ15" s="183"/>
      <c r="BK15" s="183"/>
      <c r="BL15" s="183"/>
      <c r="BM15" s="183"/>
      <c r="BN15" s="183"/>
      <c r="BO15" s="183"/>
      <c r="BP15" s="183"/>
      <c r="BQ15" s="183"/>
      <c r="BR15" s="183"/>
      <c r="BS15" s="183"/>
      <c r="BT15" s="183"/>
      <c r="BU15" s="183"/>
      <c r="BV15" s="183"/>
      <c r="BW15" s="183"/>
      <c r="BX15" s="183"/>
      <c r="BY15" s="183"/>
      <c r="BZ15" s="183"/>
      <c r="CA15" s="183"/>
      <c r="CB15" s="183"/>
      <c r="CC15" s="183"/>
      <c r="CD15" s="183"/>
      <c r="CE15" s="183"/>
      <c r="CF15" s="183"/>
      <c r="CG15" s="183"/>
      <c r="CH15" s="183"/>
      <c r="CI15" s="183"/>
      <c r="CJ15" s="183"/>
      <c r="CK15" s="183"/>
      <c r="CL15" s="183"/>
      <c r="CM15" s="183"/>
      <c r="CN15" s="183"/>
      <c r="CO15" s="183"/>
      <c r="CP15" s="183"/>
      <c r="CQ15" s="183"/>
      <c r="CR15" s="183"/>
      <c r="CS15" s="183"/>
      <c r="CT15" s="183"/>
      <c r="CU15" s="183"/>
      <c r="CV15" s="183"/>
      <c r="CW15" s="183"/>
      <c r="CX15" s="183"/>
      <c r="CY15" s="183"/>
      <c r="CZ15" s="183"/>
      <c r="DA15" s="183"/>
      <c r="DB15" s="183"/>
      <c r="DC15" s="183"/>
      <c r="DD15" s="183"/>
      <c r="DE15" s="183"/>
      <c r="DF15" s="183"/>
      <c r="DG15" s="183"/>
      <c r="DH15" s="183"/>
      <c r="DI15" s="183"/>
      <c r="DJ15" s="183"/>
      <c r="DK15" s="183"/>
      <c r="DL15" s="183"/>
      <c r="DM15" s="183"/>
      <c r="DN15" s="183"/>
      <c r="DO15" s="183"/>
      <c r="DP15" s="183"/>
      <c r="DQ15" s="183"/>
      <c r="DR15" s="183"/>
      <c r="DS15" s="183"/>
      <c r="DT15" s="183"/>
      <c r="DU15" s="183"/>
      <c r="DV15" s="183"/>
      <c r="DW15" s="183"/>
      <c r="DX15" s="183"/>
      <c r="DY15" s="183"/>
      <c r="DZ15" s="183"/>
      <c r="EA15" s="183"/>
      <c r="EB15" s="183"/>
      <c r="EC15" s="183"/>
      <c r="ED15" s="183"/>
      <c r="EE15" s="183"/>
      <c r="EF15" s="183"/>
      <c r="EG15" s="183"/>
      <c r="EH15" s="183"/>
      <c r="EI15" s="183"/>
      <c r="EJ15" s="183"/>
      <c r="EK15" s="183"/>
      <c r="EL15" s="183"/>
      <c r="EM15" s="183"/>
      <c r="EN15" s="183"/>
      <c r="EO15" s="183"/>
      <c r="EP15" s="183"/>
      <c r="EQ15" s="183"/>
      <c r="ER15" s="183"/>
      <c r="ES15" s="183"/>
      <c r="ET15" s="183"/>
      <c r="EU15" s="183"/>
      <c r="EV15" s="183"/>
      <c r="EW15" s="183"/>
      <c r="EX15" s="183"/>
      <c r="EY15" s="183"/>
      <c r="EZ15" s="183"/>
      <c r="FA15" s="183"/>
      <c r="FB15" s="183"/>
      <c r="FC15" s="183"/>
      <c r="FD15" s="183"/>
      <c r="FE15" s="183"/>
      <c r="FF15" s="183"/>
      <c r="FG15" s="183"/>
      <c r="FH15" s="183"/>
      <c r="FI15" s="183"/>
      <c r="FJ15" s="183"/>
      <c r="FK15" s="183"/>
      <c r="FL15" s="183"/>
      <c r="FM15" s="183"/>
      <c r="FN15" s="183"/>
      <c r="FO15" s="183"/>
      <c r="FP15" s="183"/>
      <c r="FQ15" s="183"/>
      <c r="FR15" s="183"/>
      <c r="FS15" s="183"/>
      <c r="FT15" s="183"/>
      <c r="FU15" s="183"/>
      <c r="FV15" s="183"/>
      <c r="FW15" s="183"/>
      <c r="FX15" s="183"/>
      <c r="FY15" s="183"/>
      <c r="FZ15" s="183"/>
      <c r="GA15" s="183"/>
      <c r="GB15" s="183"/>
      <c r="GC15" s="183"/>
      <c r="GD15" s="183"/>
      <c r="GE15" s="183"/>
      <c r="GF15" s="183"/>
      <c r="GG15" s="183"/>
      <c r="GH15" s="183"/>
      <c r="GI15" s="183"/>
      <c r="GJ15" s="183"/>
      <c r="GK15" s="183"/>
      <c r="GL15" s="183"/>
      <c r="GM15" s="183"/>
      <c r="GN15" s="183"/>
      <c r="GO15" s="183"/>
      <c r="GP15" s="183"/>
      <c r="GQ15" s="183"/>
      <c r="GR15" s="183"/>
      <c r="GS15" s="183"/>
      <c r="GT15" s="183"/>
      <c r="GU15" s="183"/>
      <c r="GV15" s="183"/>
      <c r="GW15" s="183"/>
      <c r="GX15" s="183"/>
      <c r="GY15" s="183"/>
      <c r="GZ15" s="183"/>
      <c r="HA15" s="183"/>
      <c r="HB15" s="183"/>
      <c r="HC15" s="183"/>
      <c r="HD15" s="183"/>
      <c r="HE15" s="183"/>
      <c r="HF15" s="183"/>
      <c r="HG15" s="183"/>
      <c r="HH15" s="183"/>
      <c r="HI15" s="183"/>
      <c r="HJ15" s="183"/>
      <c r="HK15" s="183"/>
      <c r="HL15" s="183"/>
      <c r="HM15" s="183"/>
      <c r="HN15" s="183"/>
      <c r="HO15" s="183"/>
      <c r="HP15" s="183"/>
      <c r="HQ15" s="183"/>
      <c r="HR15" s="183"/>
      <c r="HS15" s="183"/>
      <c r="HT15" s="183"/>
      <c r="HU15" s="183"/>
      <c r="HV15" s="183"/>
      <c r="HW15" s="183"/>
      <c r="HX15" s="183"/>
      <c r="HY15" s="183"/>
      <c r="HZ15" s="183"/>
      <c r="IA15" s="183"/>
      <c r="IB15" s="183"/>
      <c r="IC15" s="183"/>
      <c r="ID15" s="183"/>
      <c r="IE15" s="183"/>
      <c r="IF15" s="183"/>
      <c r="IG15" s="183"/>
      <c r="IH15" s="183"/>
      <c r="II15" s="183"/>
      <c r="IJ15" s="183"/>
      <c r="IK15" s="183"/>
      <c r="IL15" s="183"/>
      <c r="IM15" s="183"/>
    </row>
    <row r="16" spans="1:247" ht="15.75" customHeight="1">
      <c r="A16" s="171"/>
      <c r="B16" s="209"/>
      <c r="C16" s="210"/>
      <c r="D16" s="209"/>
      <c r="E16" s="210"/>
      <c r="F16" s="209"/>
      <c r="G16" s="210"/>
      <c r="J16" s="189"/>
      <c r="K16" s="170"/>
      <c r="L16" s="170"/>
      <c r="M16" s="170"/>
      <c r="N16" s="170"/>
      <c r="O16" s="170"/>
      <c r="P16" s="170"/>
      <c r="Q16" s="170"/>
      <c r="R16" s="170"/>
      <c r="S16" s="170"/>
      <c r="T16" s="170"/>
      <c r="U16" s="189">
        <v>1.5</v>
      </c>
      <c r="V16" s="170"/>
      <c r="W16" s="170"/>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V16" s="171"/>
      <c r="AW16" s="171"/>
      <c r="AX16" s="171"/>
      <c r="AY16" s="171"/>
      <c r="AZ16" s="171"/>
      <c r="BA16" s="171"/>
      <c r="BB16" s="171"/>
      <c r="BC16" s="171"/>
      <c r="BD16" s="171"/>
      <c r="BE16" s="171"/>
      <c r="BF16" s="171"/>
      <c r="BG16" s="171"/>
      <c r="BH16" s="171"/>
      <c r="BI16" s="171"/>
      <c r="BJ16" s="171"/>
      <c r="BK16" s="171"/>
      <c r="BL16" s="171"/>
      <c r="BM16" s="171"/>
      <c r="BN16" s="171"/>
      <c r="BO16" s="171"/>
      <c r="BP16" s="171"/>
      <c r="BQ16" s="171"/>
      <c r="BR16" s="171"/>
      <c r="BS16" s="171"/>
      <c r="BT16" s="171"/>
      <c r="BU16" s="171"/>
      <c r="BV16" s="171"/>
      <c r="BW16" s="171"/>
      <c r="BX16" s="171"/>
      <c r="BY16" s="171"/>
      <c r="BZ16" s="171"/>
      <c r="CA16" s="171"/>
      <c r="CB16" s="171"/>
      <c r="CC16" s="171"/>
      <c r="CD16" s="171"/>
      <c r="CE16" s="171"/>
      <c r="CF16" s="171"/>
      <c r="CG16" s="171"/>
      <c r="CH16" s="171"/>
      <c r="CI16" s="171"/>
      <c r="CJ16" s="171"/>
      <c r="CK16" s="171"/>
      <c r="CL16" s="171"/>
      <c r="CM16" s="171"/>
      <c r="CN16" s="171"/>
      <c r="CO16" s="171"/>
      <c r="CP16" s="171"/>
      <c r="CQ16" s="171"/>
      <c r="CR16" s="171"/>
      <c r="CS16" s="171"/>
      <c r="CT16" s="171"/>
      <c r="CU16" s="171"/>
      <c r="CV16" s="171"/>
      <c r="CW16" s="171"/>
      <c r="CX16" s="171"/>
      <c r="CY16" s="171"/>
      <c r="CZ16" s="171"/>
      <c r="DA16" s="171"/>
      <c r="DB16" s="171"/>
      <c r="DC16" s="171"/>
      <c r="DD16" s="171"/>
      <c r="DE16" s="171"/>
      <c r="DF16" s="171"/>
      <c r="DG16" s="171"/>
      <c r="DH16" s="171"/>
      <c r="DI16" s="171"/>
      <c r="DJ16" s="171"/>
      <c r="DK16" s="171"/>
      <c r="DL16" s="171"/>
      <c r="DM16" s="171"/>
      <c r="DN16" s="171"/>
      <c r="DO16" s="171"/>
      <c r="DP16" s="171"/>
      <c r="DQ16" s="171"/>
      <c r="DR16" s="171"/>
      <c r="DS16" s="171"/>
      <c r="DT16" s="171"/>
      <c r="DU16" s="171"/>
      <c r="DV16" s="171"/>
      <c r="DW16" s="171"/>
      <c r="DX16" s="171"/>
      <c r="DY16" s="171"/>
      <c r="DZ16" s="171"/>
      <c r="EA16" s="171"/>
      <c r="EB16" s="171"/>
      <c r="EC16" s="171"/>
      <c r="ED16" s="171"/>
      <c r="EE16" s="171"/>
      <c r="EF16" s="171"/>
      <c r="EG16" s="171"/>
      <c r="EH16" s="171"/>
      <c r="EI16" s="171"/>
      <c r="EJ16" s="171"/>
      <c r="EK16" s="171"/>
      <c r="EL16" s="171"/>
      <c r="EM16" s="171"/>
      <c r="EN16" s="171"/>
      <c r="EO16" s="171"/>
      <c r="EP16" s="171"/>
      <c r="EQ16" s="171"/>
      <c r="ER16" s="171"/>
      <c r="ES16" s="171"/>
      <c r="ET16" s="171"/>
      <c r="EU16" s="171"/>
      <c r="EV16" s="171"/>
      <c r="EW16" s="171"/>
      <c r="EX16" s="171"/>
      <c r="EY16" s="171"/>
      <c r="EZ16" s="171"/>
      <c r="FA16" s="171"/>
      <c r="FB16" s="171"/>
      <c r="FC16" s="171"/>
      <c r="FD16" s="171"/>
      <c r="FE16" s="171"/>
      <c r="FF16" s="171"/>
      <c r="FG16" s="171"/>
      <c r="FH16" s="171"/>
      <c r="FI16" s="171"/>
      <c r="FJ16" s="171"/>
      <c r="FK16" s="171"/>
      <c r="FL16" s="171"/>
      <c r="FM16" s="171"/>
      <c r="FN16" s="171"/>
      <c r="FO16" s="171"/>
      <c r="FP16" s="171"/>
      <c r="FQ16" s="171"/>
      <c r="FR16" s="171"/>
      <c r="FS16" s="171"/>
      <c r="FT16" s="171"/>
      <c r="FU16" s="171"/>
      <c r="FV16" s="171"/>
      <c r="FW16" s="171"/>
      <c r="FX16" s="171"/>
      <c r="FY16" s="171"/>
      <c r="FZ16" s="171"/>
      <c r="GA16" s="171"/>
      <c r="GB16" s="171"/>
      <c r="GC16" s="171"/>
      <c r="GD16" s="171"/>
      <c r="GE16" s="171"/>
      <c r="GF16" s="171"/>
      <c r="GG16" s="171"/>
      <c r="GH16" s="171"/>
      <c r="GI16" s="171"/>
      <c r="GJ16" s="171"/>
      <c r="GK16" s="171"/>
      <c r="GL16" s="171"/>
      <c r="GM16" s="171"/>
      <c r="GN16" s="171"/>
      <c r="GO16" s="171"/>
      <c r="GP16" s="171"/>
      <c r="GQ16" s="171"/>
      <c r="GR16" s="171"/>
      <c r="GS16" s="171"/>
      <c r="GT16" s="171"/>
      <c r="GU16" s="171"/>
      <c r="GV16" s="171"/>
      <c r="GW16" s="171"/>
      <c r="GX16" s="171"/>
      <c r="GY16" s="171"/>
      <c r="GZ16" s="171"/>
      <c r="HA16" s="171"/>
      <c r="HB16" s="171"/>
      <c r="HC16" s="171"/>
      <c r="HD16" s="171"/>
      <c r="HE16" s="171"/>
      <c r="HF16" s="171"/>
      <c r="HG16" s="171"/>
      <c r="HH16" s="171"/>
      <c r="HI16" s="171"/>
      <c r="HJ16" s="171"/>
      <c r="HK16" s="171"/>
      <c r="HL16" s="171"/>
      <c r="HM16" s="171"/>
      <c r="HN16" s="171"/>
      <c r="HO16" s="171"/>
      <c r="HP16" s="171"/>
      <c r="HQ16" s="171"/>
      <c r="HR16" s="171"/>
      <c r="HS16" s="171"/>
      <c r="HT16" s="171"/>
      <c r="HU16" s="171"/>
      <c r="HV16" s="171"/>
      <c r="HW16" s="171"/>
      <c r="HX16" s="171"/>
      <c r="HY16" s="171"/>
      <c r="HZ16" s="171"/>
      <c r="IA16" s="171"/>
      <c r="IB16" s="171"/>
      <c r="IC16" s="171"/>
      <c r="ID16" s="171"/>
      <c r="IE16" s="171"/>
      <c r="IF16" s="171"/>
      <c r="IG16" s="171"/>
      <c r="IH16" s="171"/>
      <c r="II16" s="171"/>
      <c r="IJ16" s="171"/>
      <c r="IK16" s="171"/>
      <c r="IL16" s="171"/>
      <c r="IM16" s="171"/>
    </row>
    <row r="17" spans="1:247" s="189" customFormat="1" ht="22.5" customHeight="1">
      <c r="A17" s="183"/>
      <c r="B17" s="211" t="s">
        <v>263</v>
      </c>
      <c r="C17" s="212"/>
      <c r="D17" s="213"/>
      <c r="E17" s="212"/>
      <c r="F17" s="213"/>
      <c r="G17" s="185"/>
      <c r="K17" s="190"/>
      <c r="L17" s="190"/>
      <c r="M17" s="190"/>
      <c r="N17" s="190"/>
      <c r="O17" s="190"/>
      <c r="P17" s="190"/>
      <c r="Q17" s="190"/>
      <c r="R17" s="190"/>
      <c r="S17" s="190"/>
      <c r="T17" s="190"/>
      <c r="U17" s="189">
        <v>1</v>
      </c>
      <c r="V17" s="190"/>
      <c r="W17" s="190"/>
      <c r="X17" s="183"/>
      <c r="Y17" s="183"/>
      <c r="Z17" s="183"/>
      <c r="AA17" s="183"/>
      <c r="AB17" s="183"/>
      <c r="AC17" s="183"/>
      <c r="AD17" s="183"/>
      <c r="AE17" s="183"/>
      <c r="AF17" s="183"/>
      <c r="AG17" s="183"/>
      <c r="AH17" s="183"/>
      <c r="AI17" s="183"/>
      <c r="AJ17" s="183"/>
      <c r="AK17" s="183"/>
      <c r="AL17" s="183"/>
      <c r="AM17" s="183"/>
      <c r="AN17" s="183"/>
      <c r="AO17" s="183"/>
      <c r="AP17" s="183"/>
      <c r="AQ17" s="183"/>
      <c r="AR17" s="183"/>
      <c r="AS17" s="183"/>
      <c r="AT17" s="183"/>
      <c r="AU17" s="183"/>
      <c r="AV17" s="183"/>
      <c r="AW17" s="183"/>
      <c r="AX17" s="183"/>
      <c r="AY17" s="183"/>
      <c r="AZ17" s="183"/>
      <c r="BA17" s="183"/>
      <c r="BB17" s="183"/>
      <c r="BC17" s="183"/>
      <c r="BD17" s="183"/>
      <c r="BE17" s="183"/>
      <c r="BF17" s="183"/>
      <c r="BG17" s="183"/>
      <c r="BH17" s="183"/>
      <c r="BI17" s="183"/>
      <c r="BJ17" s="183"/>
      <c r="BK17" s="183"/>
      <c r="BL17" s="183"/>
      <c r="BM17" s="183"/>
      <c r="BN17" s="183"/>
      <c r="BO17" s="183"/>
      <c r="BP17" s="183"/>
      <c r="BQ17" s="183"/>
      <c r="BR17" s="183"/>
      <c r="BS17" s="183"/>
      <c r="BT17" s="183"/>
      <c r="BU17" s="183"/>
      <c r="BV17" s="183"/>
      <c r="BW17" s="183"/>
      <c r="BX17" s="183"/>
      <c r="BY17" s="183"/>
      <c r="BZ17" s="183"/>
      <c r="CA17" s="183"/>
      <c r="CB17" s="183"/>
      <c r="CC17" s="183"/>
      <c r="CD17" s="183"/>
      <c r="CE17" s="183"/>
      <c r="CF17" s="183"/>
      <c r="CG17" s="183"/>
      <c r="CH17" s="183"/>
      <c r="CI17" s="183"/>
      <c r="CJ17" s="183"/>
      <c r="CK17" s="183"/>
      <c r="CL17" s="183"/>
      <c r="CM17" s="183"/>
      <c r="CN17" s="183"/>
      <c r="CO17" s="183"/>
      <c r="CP17" s="183"/>
      <c r="CQ17" s="183"/>
      <c r="CR17" s="183"/>
      <c r="CS17" s="183"/>
      <c r="CT17" s="183"/>
      <c r="CU17" s="183"/>
      <c r="CV17" s="183"/>
      <c r="CW17" s="183"/>
      <c r="CX17" s="183"/>
      <c r="CY17" s="183"/>
      <c r="CZ17" s="183"/>
      <c r="DA17" s="183"/>
      <c r="DB17" s="183"/>
      <c r="DC17" s="183"/>
      <c r="DD17" s="183"/>
      <c r="DE17" s="183"/>
      <c r="DF17" s="183"/>
      <c r="DG17" s="183"/>
      <c r="DH17" s="183"/>
      <c r="DI17" s="183"/>
      <c r="DJ17" s="183"/>
      <c r="DK17" s="183"/>
      <c r="DL17" s="183"/>
      <c r="DM17" s="183"/>
      <c r="DN17" s="183"/>
      <c r="DO17" s="183"/>
      <c r="DP17" s="183"/>
      <c r="DQ17" s="183"/>
      <c r="DR17" s="183"/>
      <c r="DS17" s="183"/>
      <c r="DT17" s="183"/>
      <c r="DU17" s="183"/>
      <c r="DV17" s="183"/>
      <c r="DW17" s="183"/>
      <c r="DX17" s="183"/>
      <c r="DY17" s="183"/>
      <c r="DZ17" s="183"/>
      <c r="EA17" s="183"/>
      <c r="EB17" s="183"/>
      <c r="EC17" s="183"/>
      <c r="ED17" s="183"/>
      <c r="EE17" s="183"/>
      <c r="EF17" s="183"/>
      <c r="EG17" s="183"/>
      <c r="EH17" s="183"/>
      <c r="EI17" s="183"/>
      <c r="EJ17" s="183"/>
      <c r="EK17" s="183"/>
      <c r="EL17" s="183"/>
      <c r="EM17" s="183"/>
      <c r="EN17" s="183"/>
      <c r="EO17" s="183"/>
      <c r="EP17" s="183"/>
      <c r="EQ17" s="183"/>
      <c r="ER17" s="183"/>
      <c r="ES17" s="183"/>
      <c r="ET17" s="183"/>
      <c r="EU17" s="183"/>
      <c r="EV17" s="183"/>
      <c r="EW17" s="183"/>
      <c r="EX17" s="183"/>
      <c r="EY17" s="183"/>
      <c r="EZ17" s="183"/>
      <c r="FA17" s="183"/>
      <c r="FB17" s="183"/>
      <c r="FC17" s="183"/>
      <c r="FD17" s="183"/>
      <c r="FE17" s="183"/>
      <c r="FF17" s="183"/>
      <c r="FG17" s="183"/>
      <c r="FH17" s="183"/>
      <c r="FI17" s="183"/>
      <c r="FJ17" s="183"/>
      <c r="FK17" s="183"/>
      <c r="FL17" s="183"/>
      <c r="FM17" s="183"/>
      <c r="FN17" s="183"/>
      <c r="FO17" s="183"/>
      <c r="FP17" s="183"/>
      <c r="FQ17" s="183"/>
      <c r="FR17" s="183"/>
      <c r="FS17" s="183"/>
      <c r="FT17" s="183"/>
      <c r="FU17" s="183"/>
      <c r="FV17" s="183"/>
      <c r="FW17" s="183"/>
      <c r="FX17" s="183"/>
      <c r="FY17" s="183"/>
      <c r="FZ17" s="183"/>
      <c r="GA17" s="183"/>
      <c r="GB17" s="183"/>
      <c r="GC17" s="183"/>
      <c r="GD17" s="183"/>
      <c r="GE17" s="183"/>
      <c r="GF17" s="183"/>
      <c r="GG17" s="183"/>
      <c r="GH17" s="183"/>
      <c r="GI17" s="183"/>
      <c r="GJ17" s="183"/>
      <c r="GK17" s="183"/>
      <c r="GL17" s="183"/>
      <c r="GM17" s="183"/>
      <c r="GN17" s="183"/>
      <c r="GO17" s="183"/>
      <c r="GP17" s="183"/>
      <c r="GQ17" s="183"/>
      <c r="GR17" s="183"/>
      <c r="GS17" s="183"/>
      <c r="GT17" s="183"/>
      <c r="GU17" s="183"/>
      <c r="GV17" s="183"/>
      <c r="GW17" s="183"/>
      <c r="GX17" s="183"/>
      <c r="GY17" s="183"/>
      <c r="GZ17" s="183"/>
      <c r="HA17" s="183"/>
      <c r="HB17" s="183"/>
      <c r="HC17" s="183"/>
      <c r="HD17" s="183"/>
      <c r="HE17" s="183"/>
      <c r="HF17" s="183"/>
      <c r="HG17" s="183"/>
      <c r="HH17" s="183"/>
      <c r="HI17" s="183"/>
      <c r="HJ17" s="183"/>
      <c r="HK17" s="183"/>
      <c r="HL17" s="183"/>
      <c r="HM17" s="183"/>
      <c r="HN17" s="183"/>
      <c r="HO17" s="183"/>
      <c r="HP17" s="183"/>
      <c r="HQ17" s="183"/>
      <c r="HR17" s="183"/>
      <c r="HS17" s="183"/>
      <c r="HT17" s="183"/>
      <c r="HU17" s="183"/>
      <c r="HV17" s="183"/>
      <c r="HW17" s="183"/>
      <c r="HX17" s="183"/>
      <c r="HY17" s="183"/>
      <c r="HZ17" s="183"/>
      <c r="IA17" s="183"/>
      <c r="IB17" s="183"/>
      <c r="IC17" s="183"/>
      <c r="ID17" s="183"/>
      <c r="IE17" s="183"/>
      <c r="IF17" s="183"/>
      <c r="IG17" s="183"/>
      <c r="IH17" s="183"/>
      <c r="II17" s="183"/>
      <c r="IJ17" s="183"/>
      <c r="IK17" s="183"/>
      <c r="IL17" s="183"/>
      <c r="IM17" s="183"/>
    </row>
    <row r="18" spans="1:247" s="189" customFormat="1" ht="22.5" customHeight="1">
      <c r="A18" s="183"/>
      <c r="B18" s="209"/>
      <c r="C18" s="210"/>
      <c r="D18" s="209"/>
      <c r="E18" s="210"/>
      <c r="F18" s="209"/>
      <c r="G18" s="210"/>
      <c r="K18" s="190"/>
      <c r="L18" s="190"/>
      <c r="M18" s="190"/>
      <c r="N18" s="190"/>
      <c r="O18" s="190"/>
      <c r="P18" s="190"/>
      <c r="Q18" s="190"/>
      <c r="R18" s="190"/>
      <c r="S18" s="190"/>
      <c r="T18" s="190"/>
      <c r="V18" s="190"/>
      <c r="W18" s="190"/>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3"/>
      <c r="BA18" s="183"/>
      <c r="BB18" s="183"/>
      <c r="BC18" s="183"/>
      <c r="BD18" s="183"/>
      <c r="BE18" s="183"/>
      <c r="BF18" s="183"/>
      <c r="BG18" s="183"/>
      <c r="BH18" s="183"/>
      <c r="BI18" s="183"/>
      <c r="BJ18" s="183"/>
      <c r="BK18" s="183"/>
      <c r="BL18" s="183"/>
      <c r="BM18" s="183"/>
      <c r="BN18" s="183"/>
      <c r="BO18" s="183"/>
      <c r="BP18" s="183"/>
      <c r="BQ18" s="183"/>
      <c r="BR18" s="183"/>
      <c r="BS18" s="183"/>
      <c r="BT18" s="183"/>
      <c r="BU18" s="183"/>
      <c r="BV18" s="183"/>
      <c r="BW18" s="183"/>
      <c r="BX18" s="183"/>
      <c r="BY18" s="183"/>
      <c r="BZ18" s="183"/>
      <c r="CA18" s="183"/>
      <c r="CB18" s="183"/>
      <c r="CC18" s="183"/>
      <c r="CD18" s="183"/>
      <c r="CE18" s="183"/>
      <c r="CF18" s="183"/>
      <c r="CG18" s="183"/>
      <c r="CH18" s="183"/>
      <c r="CI18" s="183"/>
      <c r="CJ18" s="183"/>
      <c r="CK18" s="183"/>
      <c r="CL18" s="183"/>
      <c r="CM18" s="183"/>
      <c r="CN18" s="183"/>
      <c r="CO18" s="183"/>
      <c r="CP18" s="183"/>
      <c r="CQ18" s="183"/>
      <c r="CR18" s="183"/>
      <c r="CS18" s="183"/>
      <c r="CT18" s="183"/>
      <c r="CU18" s="183"/>
      <c r="CV18" s="183"/>
      <c r="CW18" s="183"/>
      <c r="CX18" s="183"/>
      <c r="CY18" s="183"/>
      <c r="CZ18" s="183"/>
      <c r="DA18" s="183"/>
      <c r="DB18" s="183"/>
      <c r="DC18" s="183"/>
      <c r="DD18" s="183"/>
      <c r="DE18" s="183"/>
      <c r="DF18" s="183"/>
      <c r="DG18" s="183"/>
      <c r="DH18" s="183"/>
      <c r="DI18" s="183"/>
      <c r="DJ18" s="183"/>
      <c r="DK18" s="183"/>
      <c r="DL18" s="183"/>
      <c r="DM18" s="183"/>
      <c r="DN18" s="183"/>
      <c r="DO18" s="183"/>
      <c r="DP18" s="183"/>
      <c r="DQ18" s="183"/>
      <c r="DR18" s="183"/>
      <c r="DS18" s="183"/>
      <c r="DT18" s="183"/>
      <c r="DU18" s="183"/>
      <c r="DV18" s="183"/>
      <c r="DW18" s="183"/>
      <c r="DX18" s="183"/>
      <c r="DY18" s="183"/>
      <c r="DZ18" s="183"/>
      <c r="EA18" s="183"/>
      <c r="EB18" s="183"/>
      <c r="EC18" s="183"/>
      <c r="ED18" s="183"/>
      <c r="EE18" s="183"/>
      <c r="EF18" s="183"/>
      <c r="EG18" s="183"/>
      <c r="EH18" s="183"/>
      <c r="EI18" s="183"/>
      <c r="EJ18" s="183"/>
      <c r="EK18" s="183"/>
      <c r="EL18" s="183"/>
      <c r="EM18" s="183"/>
      <c r="EN18" s="183"/>
      <c r="EO18" s="183"/>
      <c r="EP18" s="183"/>
      <c r="EQ18" s="183"/>
      <c r="ER18" s="183"/>
      <c r="ES18" s="183"/>
      <c r="ET18" s="183"/>
      <c r="EU18" s="183"/>
      <c r="EV18" s="183"/>
      <c r="EW18" s="183"/>
      <c r="EX18" s="183"/>
      <c r="EY18" s="183"/>
      <c r="EZ18" s="183"/>
      <c r="FA18" s="183"/>
      <c r="FB18" s="183"/>
      <c r="FC18" s="183"/>
      <c r="FD18" s="183"/>
      <c r="FE18" s="183"/>
      <c r="FF18" s="183"/>
      <c r="FG18" s="183"/>
      <c r="FH18" s="183"/>
      <c r="FI18" s="183"/>
      <c r="FJ18" s="183"/>
      <c r="FK18" s="183"/>
      <c r="FL18" s="183"/>
      <c r="FM18" s="183"/>
      <c r="FN18" s="183"/>
      <c r="FO18" s="183"/>
      <c r="FP18" s="183"/>
      <c r="FQ18" s="183"/>
      <c r="FR18" s="183"/>
      <c r="FS18" s="183"/>
      <c r="FT18" s="183"/>
      <c r="FU18" s="183"/>
      <c r="FV18" s="183"/>
      <c r="FW18" s="183"/>
      <c r="FX18" s="183"/>
      <c r="FY18" s="183"/>
      <c r="FZ18" s="183"/>
      <c r="GA18" s="183"/>
      <c r="GB18" s="183"/>
      <c r="GC18" s="183"/>
      <c r="GD18" s="183"/>
      <c r="GE18" s="183"/>
      <c r="GF18" s="183"/>
      <c r="GG18" s="183"/>
      <c r="GH18" s="183"/>
      <c r="GI18" s="183"/>
      <c r="GJ18" s="183"/>
      <c r="GK18" s="183"/>
      <c r="GL18" s="183"/>
      <c r="GM18" s="183"/>
      <c r="GN18" s="183"/>
      <c r="GO18" s="183"/>
      <c r="GP18" s="183"/>
      <c r="GQ18" s="183"/>
      <c r="GR18" s="183"/>
      <c r="GS18" s="183"/>
      <c r="GT18" s="183"/>
      <c r="GU18" s="183"/>
      <c r="GV18" s="183"/>
      <c r="GW18" s="183"/>
      <c r="GX18" s="183"/>
      <c r="GY18" s="183"/>
      <c r="GZ18" s="183"/>
      <c r="HA18" s="183"/>
      <c r="HB18" s="183"/>
      <c r="HC18" s="183"/>
      <c r="HD18" s="183"/>
      <c r="HE18" s="183"/>
      <c r="HF18" s="183"/>
      <c r="HG18" s="183"/>
      <c r="HH18" s="183"/>
      <c r="HI18" s="183"/>
      <c r="HJ18" s="183"/>
      <c r="HK18" s="183"/>
      <c r="HL18" s="183"/>
      <c r="HM18" s="183"/>
      <c r="HN18" s="183"/>
      <c r="HO18" s="183"/>
      <c r="HP18" s="183"/>
      <c r="HQ18" s="183"/>
      <c r="HR18" s="183"/>
      <c r="HS18" s="183"/>
      <c r="HT18" s="183"/>
      <c r="HU18" s="183"/>
      <c r="HV18" s="183"/>
      <c r="HW18" s="183"/>
      <c r="HX18" s="183"/>
      <c r="HY18" s="183"/>
      <c r="HZ18" s="183"/>
      <c r="IA18" s="183"/>
      <c r="IB18" s="183"/>
      <c r="IC18" s="183"/>
      <c r="ID18" s="183"/>
      <c r="IE18" s="183"/>
      <c r="IF18" s="183"/>
      <c r="IG18" s="183"/>
      <c r="IH18" s="183"/>
      <c r="II18" s="183"/>
      <c r="IJ18" s="183"/>
      <c r="IK18" s="183"/>
      <c r="IL18" s="183"/>
      <c r="IM18" s="183"/>
    </row>
    <row r="19" spans="1:247" s="189" customFormat="1" ht="22.5" customHeight="1">
      <c r="A19" s="183"/>
      <c r="B19" s="369" t="s">
        <v>264</v>
      </c>
      <c r="C19" s="370"/>
      <c r="D19" s="370"/>
      <c r="E19" s="370"/>
      <c r="F19" s="370"/>
      <c r="G19" s="371"/>
      <c r="K19" s="190"/>
      <c r="L19" s="190"/>
      <c r="M19" s="190"/>
      <c r="N19" s="190"/>
      <c r="O19" s="190"/>
      <c r="P19" s="190"/>
      <c r="Q19" s="190"/>
      <c r="R19" s="190"/>
      <c r="S19" s="190"/>
      <c r="T19" s="190"/>
      <c r="V19" s="190"/>
      <c r="W19" s="190"/>
      <c r="X19" s="183"/>
      <c r="Y19" s="183"/>
      <c r="Z19" s="183"/>
      <c r="AA19" s="183"/>
      <c r="AB19" s="183"/>
      <c r="AC19" s="183"/>
      <c r="AD19" s="183"/>
      <c r="AE19" s="183"/>
      <c r="AF19" s="183"/>
      <c r="AG19" s="183"/>
      <c r="AH19" s="183"/>
      <c r="AI19" s="183"/>
      <c r="AJ19" s="183"/>
      <c r="AK19" s="183"/>
      <c r="AL19" s="183"/>
      <c r="AM19" s="183"/>
      <c r="AN19" s="183"/>
      <c r="AO19" s="183"/>
      <c r="AP19" s="183"/>
      <c r="AQ19" s="183"/>
      <c r="AR19" s="183"/>
      <c r="AS19" s="183"/>
      <c r="AT19" s="183"/>
      <c r="AU19" s="183"/>
      <c r="AV19" s="183"/>
      <c r="AW19" s="183"/>
      <c r="AX19" s="183"/>
      <c r="AY19" s="183"/>
      <c r="AZ19" s="183"/>
      <c r="BA19" s="183"/>
      <c r="BB19" s="183"/>
      <c r="BC19" s="183"/>
      <c r="BD19" s="183"/>
      <c r="BE19" s="183"/>
      <c r="BF19" s="183"/>
      <c r="BG19" s="183"/>
      <c r="BH19" s="183"/>
      <c r="BI19" s="183"/>
      <c r="BJ19" s="183"/>
      <c r="BK19" s="183"/>
      <c r="BL19" s="183"/>
      <c r="BM19" s="183"/>
      <c r="BN19" s="183"/>
      <c r="BO19" s="183"/>
      <c r="BP19" s="183"/>
      <c r="BQ19" s="183"/>
      <c r="BR19" s="183"/>
      <c r="BS19" s="183"/>
      <c r="BT19" s="183"/>
      <c r="BU19" s="183"/>
      <c r="BV19" s="183"/>
      <c r="BW19" s="183"/>
      <c r="BX19" s="183"/>
      <c r="BY19" s="183"/>
      <c r="BZ19" s="183"/>
      <c r="CA19" s="183"/>
      <c r="CB19" s="183"/>
      <c r="CC19" s="183"/>
      <c r="CD19" s="183"/>
      <c r="CE19" s="183"/>
      <c r="CF19" s="183"/>
      <c r="CG19" s="183"/>
      <c r="CH19" s="183"/>
      <c r="CI19" s="183"/>
      <c r="CJ19" s="183"/>
      <c r="CK19" s="183"/>
      <c r="CL19" s="183"/>
      <c r="CM19" s="183"/>
      <c r="CN19" s="183"/>
      <c r="CO19" s="183"/>
      <c r="CP19" s="183"/>
      <c r="CQ19" s="183"/>
      <c r="CR19" s="183"/>
      <c r="CS19" s="183"/>
      <c r="CT19" s="183"/>
      <c r="CU19" s="183"/>
      <c r="CV19" s="183"/>
      <c r="CW19" s="183"/>
      <c r="CX19" s="183"/>
      <c r="CY19" s="183"/>
      <c r="CZ19" s="183"/>
      <c r="DA19" s="183"/>
      <c r="DB19" s="183"/>
      <c r="DC19" s="183"/>
      <c r="DD19" s="183"/>
      <c r="DE19" s="183"/>
      <c r="DF19" s="183"/>
      <c r="DG19" s="183"/>
      <c r="DH19" s="183"/>
      <c r="DI19" s="183"/>
      <c r="DJ19" s="183"/>
      <c r="DK19" s="183"/>
      <c r="DL19" s="183"/>
      <c r="DM19" s="183"/>
      <c r="DN19" s="183"/>
      <c r="DO19" s="183"/>
      <c r="DP19" s="183"/>
      <c r="DQ19" s="183"/>
      <c r="DR19" s="183"/>
      <c r="DS19" s="183"/>
      <c r="DT19" s="183"/>
      <c r="DU19" s="183"/>
      <c r="DV19" s="183"/>
      <c r="DW19" s="183"/>
      <c r="DX19" s="183"/>
      <c r="DY19" s="183"/>
      <c r="DZ19" s="183"/>
      <c r="EA19" s="183"/>
      <c r="EB19" s="183"/>
      <c r="EC19" s="183"/>
      <c r="ED19" s="183"/>
      <c r="EE19" s="183"/>
      <c r="EF19" s="183"/>
      <c r="EG19" s="183"/>
      <c r="EH19" s="183"/>
      <c r="EI19" s="183"/>
      <c r="EJ19" s="183"/>
      <c r="EK19" s="183"/>
      <c r="EL19" s="183"/>
      <c r="EM19" s="183"/>
      <c r="EN19" s="183"/>
      <c r="EO19" s="183"/>
      <c r="EP19" s="183"/>
      <c r="EQ19" s="183"/>
      <c r="ER19" s="183"/>
      <c r="ES19" s="183"/>
      <c r="ET19" s="183"/>
      <c r="EU19" s="183"/>
      <c r="EV19" s="183"/>
      <c r="EW19" s="183"/>
      <c r="EX19" s="183"/>
      <c r="EY19" s="183"/>
      <c r="EZ19" s="183"/>
      <c r="FA19" s="183"/>
      <c r="FB19" s="183"/>
      <c r="FC19" s="183"/>
      <c r="FD19" s="183"/>
      <c r="FE19" s="183"/>
      <c r="FF19" s="183"/>
      <c r="FG19" s="183"/>
      <c r="FH19" s="183"/>
      <c r="FI19" s="183"/>
      <c r="FJ19" s="183"/>
      <c r="FK19" s="183"/>
      <c r="FL19" s="183"/>
      <c r="FM19" s="183"/>
      <c r="FN19" s="183"/>
      <c r="FO19" s="183"/>
      <c r="FP19" s="183"/>
      <c r="FQ19" s="183"/>
      <c r="FR19" s="183"/>
      <c r="FS19" s="183"/>
      <c r="FT19" s="183"/>
      <c r="FU19" s="183"/>
      <c r="FV19" s="183"/>
      <c r="FW19" s="183"/>
      <c r="FX19" s="183"/>
      <c r="FY19" s="183"/>
      <c r="FZ19" s="183"/>
      <c r="GA19" s="183"/>
      <c r="GB19" s="183"/>
      <c r="GC19" s="183"/>
      <c r="GD19" s="183"/>
      <c r="GE19" s="183"/>
      <c r="GF19" s="183"/>
      <c r="GG19" s="183"/>
      <c r="GH19" s="183"/>
      <c r="GI19" s="183"/>
      <c r="GJ19" s="183"/>
      <c r="GK19" s="183"/>
      <c r="GL19" s="183"/>
      <c r="GM19" s="183"/>
      <c r="GN19" s="183"/>
      <c r="GO19" s="183"/>
      <c r="GP19" s="183"/>
      <c r="GQ19" s="183"/>
      <c r="GR19" s="183"/>
      <c r="GS19" s="183"/>
      <c r="GT19" s="183"/>
      <c r="GU19" s="183"/>
      <c r="GV19" s="183"/>
      <c r="GW19" s="183"/>
      <c r="GX19" s="183"/>
      <c r="GY19" s="183"/>
      <c r="GZ19" s="183"/>
      <c r="HA19" s="183"/>
      <c r="HB19" s="183"/>
      <c r="HC19" s="183"/>
      <c r="HD19" s="183"/>
      <c r="HE19" s="183"/>
      <c r="HF19" s="183"/>
      <c r="HG19" s="183"/>
      <c r="HH19" s="183"/>
      <c r="HI19" s="183"/>
      <c r="HJ19" s="183"/>
      <c r="HK19" s="183"/>
      <c r="HL19" s="183"/>
      <c r="HM19" s="183"/>
      <c r="HN19" s="183"/>
      <c r="HO19" s="183"/>
      <c r="HP19" s="183"/>
      <c r="HQ19" s="183"/>
      <c r="HR19" s="183"/>
      <c r="HS19" s="183"/>
      <c r="HT19" s="183"/>
      <c r="HU19" s="183"/>
      <c r="HV19" s="183"/>
      <c r="HW19" s="183"/>
      <c r="HX19" s="183"/>
      <c r="HY19" s="183"/>
      <c r="HZ19" s="183"/>
      <c r="IA19" s="183"/>
      <c r="IB19" s="183"/>
      <c r="IC19" s="183"/>
      <c r="ID19" s="183"/>
      <c r="IE19" s="183"/>
      <c r="IF19" s="183"/>
      <c r="IG19" s="183"/>
      <c r="IH19" s="183"/>
      <c r="II19" s="183"/>
      <c r="IJ19" s="183"/>
      <c r="IK19" s="183"/>
      <c r="IL19" s="183"/>
      <c r="IM19" s="183"/>
    </row>
    <row r="20" spans="1:247" s="189" customFormat="1" ht="22.5" customHeight="1">
      <c r="A20" s="183"/>
      <c r="B20" s="214" t="s">
        <v>308</v>
      </c>
      <c r="C20" s="215" t="s">
        <v>265</v>
      </c>
      <c r="D20" s="216"/>
      <c r="E20" s="217"/>
      <c r="F20" s="216" t="s">
        <v>262</v>
      </c>
      <c r="G20" s="218"/>
      <c r="K20" s="190"/>
      <c r="L20" s="190"/>
      <c r="M20" s="190"/>
      <c r="N20" s="190"/>
      <c r="O20" s="190"/>
      <c r="P20" s="190"/>
      <c r="Q20" s="190"/>
      <c r="R20" s="190"/>
      <c r="S20" s="190"/>
      <c r="T20" s="190"/>
      <c r="V20" s="190"/>
      <c r="W20" s="190"/>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3"/>
      <c r="BA20" s="183"/>
      <c r="BB20" s="183"/>
      <c r="BC20" s="183"/>
      <c r="BD20" s="183"/>
      <c r="BE20" s="183"/>
      <c r="BF20" s="183"/>
      <c r="BG20" s="183"/>
      <c r="BH20" s="183"/>
      <c r="BI20" s="183"/>
      <c r="BJ20" s="183"/>
      <c r="BK20" s="183"/>
      <c r="BL20" s="183"/>
      <c r="BM20" s="183"/>
      <c r="BN20" s="183"/>
      <c r="BO20" s="183"/>
      <c r="BP20" s="183"/>
      <c r="BQ20" s="183"/>
      <c r="BR20" s="183"/>
      <c r="BS20" s="183"/>
      <c r="BT20" s="183"/>
      <c r="BU20" s="183"/>
      <c r="BV20" s="183"/>
      <c r="BW20" s="183"/>
      <c r="BX20" s="183"/>
      <c r="BY20" s="183"/>
      <c r="BZ20" s="183"/>
      <c r="CA20" s="183"/>
      <c r="CB20" s="183"/>
      <c r="CC20" s="183"/>
      <c r="CD20" s="183"/>
      <c r="CE20" s="183"/>
      <c r="CF20" s="183"/>
      <c r="CG20" s="183"/>
      <c r="CH20" s="183"/>
      <c r="CI20" s="183"/>
      <c r="CJ20" s="183"/>
      <c r="CK20" s="183"/>
      <c r="CL20" s="183"/>
      <c r="CM20" s="183"/>
      <c r="CN20" s="183"/>
      <c r="CO20" s="183"/>
      <c r="CP20" s="183"/>
      <c r="CQ20" s="183"/>
      <c r="CR20" s="183"/>
      <c r="CS20" s="183"/>
      <c r="CT20" s="183"/>
      <c r="CU20" s="183"/>
      <c r="CV20" s="183"/>
      <c r="CW20" s="183"/>
      <c r="CX20" s="183"/>
      <c r="CY20" s="183"/>
      <c r="CZ20" s="183"/>
      <c r="DA20" s="183"/>
      <c r="DB20" s="183"/>
      <c r="DC20" s="183"/>
      <c r="DD20" s="183"/>
      <c r="DE20" s="183"/>
      <c r="DF20" s="183"/>
      <c r="DG20" s="183"/>
      <c r="DH20" s="183"/>
      <c r="DI20" s="183"/>
      <c r="DJ20" s="183"/>
      <c r="DK20" s="183"/>
      <c r="DL20" s="183"/>
      <c r="DM20" s="183"/>
      <c r="DN20" s="183"/>
      <c r="DO20" s="183"/>
      <c r="DP20" s="183"/>
      <c r="DQ20" s="183"/>
      <c r="DR20" s="183"/>
      <c r="DS20" s="183"/>
      <c r="DT20" s="183"/>
      <c r="DU20" s="183"/>
      <c r="DV20" s="183"/>
      <c r="DW20" s="183"/>
      <c r="DX20" s="183"/>
      <c r="DY20" s="183"/>
      <c r="DZ20" s="183"/>
      <c r="EA20" s="183"/>
      <c r="EB20" s="183"/>
      <c r="EC20" s="183"/>
      <c r="ED20" s="183"/>
      <c r="EE20" s="183"/>
      <c r="EF20" s="183"/>
      <c r="EG20" s="183"/>
      <c r="EH20" s="183"/>
      <c r="EI20" s="183"/>
      <c r="EJ20" s="183"/>
      <c r="EK20" s="183"/>
      <c r="EL20" s="183"/>
      <c r="EM20" s="183"/>
      <c r="EN20" s="183"/>
      <c r="EO20" s="183"/>
      <c r="EP20" s="183"/>
      <c r="EQ20" s="183"/>
      <c r="ER20" s="183"/>
      <c r="ES20" s="183"/>
      <c r="ET20" s="183"/>
      <c r="EU20" s="183"/>
      <c r="EV20" s="183"/>
      <c r="EW20" s="183"/>
      <c r="EX20" s="183"/>
      <c r="EY20" s="183"/>
      <c r="EZ20" s="183"/>
      <c r="FA20" s="183"/>
      <c r="FB20" s="183"/>
      <c r="FC20" s="183"/>
      <c r="FD20" s="183"/>
      <c r="FE20" s="183"/>
      <c r="FF20" s="183"/>
      <c r="FG20" s="183"/>
      <c r="FH20" s="183"/>
      <c r="FI20" s="183"/>
      <c r="FJ20" s="183"/>
      <c r="FK20" s="183"/>
      <c r="FL20" s="183"/>
      <c r="FM20" s="183"/>
      <c r="FN20" s="183"/>
      <c r="FO20" s="183"/>
      <c r="FP20" s="183"/>
      <c r="FQ20" s="183"/>
      <c r="FR20" s="183"/>
      <c r="FS20" s="183"/>
      <c r="FT20" s="183"/>
      <c r="FU20" s="183"/>
      <c r="FV20" s="183"/>
      <c r="FW20" s="183"/>
      <c r="FX20" s="183"/>
      <c r="FY20" s="183"/>
      <c r="FZ20" s="183"/>
      <c r="GA20" s="183"/>
      <c r="GB20" s="183"/>
      <c r="GC20" s="183"/>
      <c r="GD20" s="183"/>
      <c r="GE20" s="183"/>
      <c r="GF20" s="183"/>
      <c r="GG20" s="183"/>
      <c r="GH20" s="183"/>
      <c r="GI20" s="183"/>
      <c r="GJ20" s="183"/>
      <c r="GK20" s="183"/>
      <c r="GL20" s="183"/>
      <c r="GM20" s="183"/>
      <c r="GN20" s="183"/>
      <c r="GO20" s="183"/>
      <c r="GP20" s="183"/>
      <c r="GQ20" s="183"/>
      <c r="GR20" s="183"/>
      <c r="GS20" s="183"/>
      <c r="GT20" s="183"/>
      <c r="GU20" s="183"/>
      <c r="GV20" s="183"/>
      <c r="GW20" s="183"/>
      <c r="GX20" s="183"/>
      <c r="GY20" s="183"/>
      <c r="GZ20" s="183"/>
      <c r="HA20" s="183"/>
      <c r="HB20" s="183"/>
      <c r="HC20" s="183"/>
      <c r="HD20" s="183"/>
      <c r="HE20" s="183"/>
      <c r="HF20" s="183"/>
      <c r="HG20" s="183"/>
      <c r="HH20" s="183"/>
      <c r="HI20" s="183"/>
      <c r="HJ20" s="183"/>
      <c r="HK20" s="183"/>
      <c r="HL20" s="183"/>
      <c r="HM20" s="183"/>
      <c r="HN20" s="183"/>
      <c r="HO20" s="183"/>
      <c r="HP20" s="183"/>
      <c r="HQ20" s="183"/>
      <c r="HR20" s="183"/>
      <c r="HS20" s="183"/>
      <c r="HT20" s="183"/>
      <c r="HU20" s="183"/>
      <c r="HV20" s="183"/>
      <c r="HW20" s="183"/>
      <c r="HX20" s="183"/>
      <c r="HY20" s="183"/>
      <c r="HZ20" s="183"/>
      <c r="IA20" s="183"/>
      <c r="IB20" s="183"/>
      <c r="IC20" s="183"/>
      <c r="ID20" s="183"/>
      <c r="IE20" s="183"/>
      <c r="IF20" s="183"/>
      <c r="IG20" s="183"/>
      <c r="IH20" s="183"/>
      <c r="II20" s="183"/>
      <c r="IJ20" s="183"/>
      <c r="IK20" s="183"/>
      <c r="IL20" s="183"/>
      <c r="IM20" s="183"/>
    </row>
    <row r="21" spans="1:247" s="189" customFormat="1" ht="22.5" customHeight="1">
      <c r="A21" s="183"/>
      <c r="B21" s="219" t="s">
        <v>266</v>
      </c>
      <c r="C21" s="220" t="s">
        <v>267</v>
      </c>
      <c r="D21" s="367" t="s">
        <v>309</v>
      </c>
      <c r="E21" s="367"/>
      <c r="F21" s="221" t="s">
        <v>310</v>
      </c>
      <c r="G21" s="185"/>
      <c r="K21" s="190"/>
      <c r="L21" s="190"/>
      <c r="M21" s="190"/>
      <c r="N21" s="190"/>
      <c r="O21" s="190"/>
      <c r="P21" s="190"/>
      <c r="Q21" s="190"/>
      <c r="R21" s="190"/>
      <c r="S21" s="190"/>
      <c r="T21" s="190"/>
      <c r="V21" s="190"/>
      <c r="W21" s="190"/>
      <c r="X21" s="183"/>
      <c r="Y21" s="183"/>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3"/>
      <c r="BA21" s="183"/>
      <c r="BB21" s="183"/>
      <c r="BC21" s="183"/>
      <c r="BD21" s="183"/>
      <c r="BE21" s="183"/>
      <c r="BF21" s="183"/>
      <c r="BG21" s="183"/>
      <c r="BH21" s="183"/>
      <c r="BI21" s="183"/>
      <c r="BJ21" s="183"/>
      <c r="BK21" s="183"/>
      <c r="BL21" s="183"/>
      <c r="BM21" s="183"/>
      <c r="BN21" s="183"/>
      <c r="BO21" s="183"/>
      <c r="BP21" s="183"/>
      <c r="BQ21" s="183"/>
      <c r="BR21" s="183"/>
      <c r="BS21" s="183"/>
      <c r="BT21" s="183"/>
      <c r="BU21" s="183"/>
      <c r="BV21" s="183"/>
      <c r="BW21" s="183"/>
      <c r="BX21" s="183"/>
      <c r="BY21" s="183"/>
      <c r="BZ21" s="183"/>
      <c r="CA21" s="183"/>
      <c r="CB21" s="183"/>
      <c r="CC21" s="183"/>
      <c r="CD21" s="183"/>
      <c r="CE21" s="183"/>
      <c r="CF21" s="183"/>
      <c r="CG21" s="183"/>
      <c r="CH21" s="183"/>
      <c r="CI21" s="183"/>
      <c r="CJ21" s="183"/>
      <c r="CK21" s="183"/>
      <c r="CL21" s="183"/>
      <c r="CM21" s="183"/>
      <c r="CN21" s="183"/>
      <c r="CO21" s="183"/>
      <c r="CP21" s="183"/>
      <c r="CQ21" s="183"/>
      <c r="CR21" s="183"/>
      <c r="CS21" s="183"/>
      <c r="CT21" s="183"/>
      <c r="CU21" s="183"/>
      <c r="CV21" s="183"/>
      <c r="CW21" s="183"/>
      <c r="CX21" s="183"/>
      <c r="CY21" s="183"/>
      <c r="CZ21" s="183"/>
      <c r="DA21" s="183"/>
      <c r="DB21" s="183"/>
      <c r="DC21" s="183"/>
      <c r="DD21" s="183"/>
      <c r="DE21" s="183"/>
      <c r="DF21" s="183"/>
      <c r="DG21" s="183"/>
      <c r="DH21" s="183"/>
      <c r="DI21" s="183"/>
      <c r="DJ21" s="183"/>
      <c r="DK21" s="183"/>
      <c r="DL21" s="183"/>
      <c r="DM21" s="183"/>
      <c r="DN21" s="183"/>
      <c r="DO21" s="183"/>
      <c r="DP21" s="183"/>
      <c r="DQ21" s="183"/>
      <c r="DR21" s="183"/>
      <c r="DS21" s="183"/>
      <c r="DT21" s="183"/>
      <c r="DU21" s="183"/>
      <c r="DV21" s="183"/>
      <c r="DW21" s="183"/>
      <c r="DX21" s="183"/>
      <c r="DY21" s="183"/>
      <c r="DZ21" s="183"/>
      <c r="EA21" s="183"/>
      <c r="EB21" s="183"/>
      <c r="EC21" s="183"/>
      <c r="ED21" s="183"/>
      <c r="EE21" s="183"/>
      <c r="EF21" s="183"/>
      <c r="EG21" s="183"/>
      <c r="EH21" s="183"/>
      <c r="EI21" s="183"/>
      <c r="EJ21" s="183"/>
      <c r="EK21" s="183"/>
      <c r="EL21" s="183"/>
      <c r="EM21" s="183"/>
      <c r="EN21" s="183"/>
      <c r="EO21" s="183"/>
      <c r="EP21" s="183"/>
      <c r="EQ21" s="183"/>
      <c r="ER21" s="183"/>
      <c r="ES21" s="183"/>
      <c r="ET21" s="183"/>
      <c r="EU21" s="183"/>
      <c r="EV21" s="183"/>
      <c r="EW21" s="183"/>
      <c r="EX21" s="183"/>
      <c r="EY21" s="183"/>
      <c r="EZ21" s="183"/>
      <c r="FA21" s="183"/>
      <c r="FB21" s="183"/>
      <c r="FC21" s="183"/>
      <c r="FD21" s="183"/>
      <c r="FE21" s="183"/>
      <c r="FF21" s="183"/>
      <c r="FG21" s="183"/>
      <c r="FH21" s="183"/>
      <c r="FI21" s="183"/>
      <c r="FJ21" s="183"/>
      <c r="FK21" s="183"/>
      <c r="FL21" s="183"/>
      <c r="FM21" s="183"/>
      <c r="FN21" s="183"/>
      <c r="FO21" s="183"/>
      <c r="FP21" s="183"/>
      <c r="FQ21" s="183"/>
      <c r="FR21" s="183"/>
      <c r="FS21" s="183"/>
      <c r="FT21" s="183"/>
      <c r="FU21" s="183"/>
      <c r="FV21" s="183"/>
      <c r="FW21" s="183"/>
      <c r="FX21" s="183"/>
      <c r="FY21" s="183"/>
      <c r="FZ21" s="183"/>
      <c r="GA21" s="183"/>
      <c r="GB21" s="183"/>
      <c r="GC21" s="183"/>
      <c r="GD21" s="183"/>
      <c r="GE21" s="183"/>
      <c r="GF21" s="183"/>
      <c r="GG21" s="183"/>
      <c r="GH21" s="183"/>
      <c r="GI21" s="183"/>
      <c r="GJ21" s="183"/>
      <c r="GK21" s="183"/>
      <c r="GL21" s="183"/>
      <c r="GM21" s="183"/>
      <c r="GN21" s="183"/>
      <c r="GO21" s="183"/>
      <c r="GP21" s="183"/>
      <c r="GQ21" s="183"/>
      <c r="GR21" s="183"/>
      <c r="GS21" s="183"/>
      <c r="GT21" s="183"/>
      <c r="GU21" s="183"/>
      <c r="GV21" s="183"/>
      <c r="GW21" s="183"/>
      <c r="GX21" s="183"/>
      <c r="GY21" s="183"/>
      <c r="GZ21" s="183"/>
      <c r="HA21" s="183"/>
      <c r="HB21" s="183"/>
      <c r="HC21" s="183"/>
      <c r="HD21" s="183"/>
      <c r="HE21" s="183"/>
      <c r="HF21" s="183"/>
      <c r="HG21" s="183"/>
      <c r="HH21" s="183"/>
      <c r="HI21" s="183"/>
      <c r="HJ21" s="183"/>
      <c r="HK21" s="183"/>
      <c r="HL21" s="183"/>
      <c r="HM21" s="183"/>
      <c r="HN21" s="183"/>
      <c r="HO21" s="183"/>
      <c r="HP21" s="183"/>
      <c r="HQ21" s="183"/>
      <c r="HR21" s="183"/>
      <c r="HS21" s="183"/>
      <c r="HT21" s="183"/>
      <c r="HU21" s="183"/>
      <c r="HV21" s="183"/>
      <c r="HW21" s="183"/>
      <c r="HX21" s="183"/>
      <c r="HY21" s="183"/>
      <c r="HZ21" s="183"/>
      <c r="IA21" s="183"/>
      <c r="IB21" s="183"/>
      <c r="IC21" s="183"/>
      <c r="ID21" s="183"/>
      <c r="IE21" s="183"/>
      <c r="IF21" s="183"/>
      <c r="IG21" s="183"/>
      <c r="IH21" s="183"/>
      <c r="II21" s="183"/>
      <c r="IJ21" s="183"/>
      <c r="IK21" s="183"/>
      <c r="IL21" s="183"/>
      <c r="IM21" s="183"/>
    </row>
    <row r="22" spans="1:247" s="189" customFormat="1" ht="22.5" customHeight="1">
      <c r="A22" s="183"/>
      <c r="B22" s="219" t="s">
        <v>268</v>
      </c>
      <c r="C22" s="372" t="s">
        <v>311</v>
      </c>
      <c r="D22" s="367" t="s">
        <v>269</v>
      </c>
      <c r="E22" s="367"/>
      <c r="F22" s="221" t="s">
        <v>310</v>
      </c>
      <c r="G22" s="185"/>
      <c r="K22" s="190"/>
      <c r="L22" s="190"/>
      <c r="M22" s="190"/>
      <c r="N22" s="190"/>
      <c r="O22" s="190"/>
      <c r="P22" s="190"/>
      <c r="Q22" s="190"/>
      <c r="R22" s="190"/>
      <c r="S22" s="190"/>
      <c r="T22" s="190"/>
      <c r="V22" s="190"/>
      <c r="W22" s="190"/>
      <c r="X22" s="183"/>
      <c r="Y22" s="183"/>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3"/>
      <c r="BA22" s="183"/>
      <c r="BB22" s="183"/>
      <c r="BC22" s="183"/>
      <c r="BD22" s="183"/>
      <c r="BE22" s="183"/>
      <c r="BF22" s="183"/>
      <c r="BG22" s="183"/>
      <c r="BH22" s="183"/>
      <c r="BI22" s="183"/>
      <c r="BJ22" s="183"/>
      <c r="BK22" s="183"/>
      <c r="BL22" s="183"/>
      <c r="BM22" s="183"/>
      <c r="BN22" s="183"/>
      <c r="BO22" s="183"/>
      <c r="BP22" s="183"/>
      <c r="BQ22" s="183"/>
      <c r="BR22" s="183"/>
      <c r="BS22" s="183"/>
      <c r="BT22" s="183"/>
      <c r="BU22" s="183"/>
      <c r="BV22" s="183"/>
      <c r="BW22" s="183"/>
      <c r="BX22" s="183"/>
      <c r="BY22" s="183"/>
      <c r="BZ22" s="183"/>
      <c r="CA22" s="183"/>
      <c r="CB22" s="183"/>
      <c r="CC22" s="183"/>
      <c r="CD22" s="183"/>
      <c r="CE22" s="183"/>
      <c r="CF22" s="183"/>
      <c r="CG22" s="183"/>
      <c r="CH22" s="183"/>
      <c r="CI22" s="183"/>
      <c r="CJ22" s="183"/>
      <c r="CK22" s="183"/>
      <c r="CL22" s="183"/>
      <c r="CM22" s="183"/>
      <c r="CN22" s="183"/>
      <c r="CO22" s="183"/>
      <c r="CP22" s="183"/>
      <c r="CQ22" s="183"/>
      <c r="CR22" s="183"/>
      <c r="CS22" s="183"/>
      <c r="CT22" s="183"/>
      <c r="CU22" s="183"/>
      <c r="CV22" s="183"/>
      <c r="CW22" s="183"/>
      <c r="CX22" s="183"/>
      <c r="CY22" s="183"/>
      <c r="CZ22" s="183"/>
      <c r="DA22" s="183"/>
      <c r="DB22" s="183"/>
      <c r="DC22" s="183"/>
      <c r="DD22" s="183"/>
      <c r="DE22" s="183"/>
      <c r="DF22" s="183"/>
      <c r="DG22" s="183"/>
      <c r="DH22" s="183"/>
      <c r="DI22" s="183"/>
      <c r="DJ22" s="183"/>
      <c r="DK22" s="183"/>
      <c r="DL22" s="183"/>
      <c r="DM22" s="183"/>
      <c r="DN22" s="183"/>
      <c r="DO22" s="183"/>
      <c r="DP22" s="183"/>
      <c r="DQ22" s="183"/>
      <c r="DR22" s="183"/>
      <c r="DS22" s="183"/>
      <c r="DT22" s="183"/>
      <c r="DU22" s="183"/>
      <c r="DV22" s="183"/>
      <c r="DW22" s="183"/>
      <c r="DX22" s="183"/>
      <c r="DY22" s="183"/>
      <c r="DZ22" s="183"/>
      <c r="EA22" s="183"/>
      <c r="EB22" s="183"/>
      <c r="EC22" s="183"/>
      <c r="ED22" s="183"/>
      <c r="EE22" s="183"/>
      <c r="EF22" s="183"/>
      <c r="EG22" s="183"/>
      <c r="EH22" s="183"/>
      <c r="EI22" s="183"/>
      <c r="EJ22" s="183"/>
      <c r="EK22" s="183"/>
      <c r="EL22" s="183"/>
      <c r="EM22" s="183"/>
      <c r="EN22" s="183"/>
      <c r="EO22" s="183"/>
      <c r="EP22" s="183"/>
      <c r="EQ22" s="183"/>
      <c r="ER22" s="183"/>
      <c r="ES22" s="183"/>
      <c r="ET22" s="183"/>
      <c r="EU22" s="183"/>
      <c r="EV22" s="183"/>
      <c r="EW22" s="183"/>
      <c r="EX22" s="183"/>
      <c r="EY22" s="183"/>
      <c r="EZ22" s="183"/>
      <c r="FA22" s="183"/>
      <c r="FB22" s="183"/>
      <c r="FC22" s="183"/>
      <c r="FD22" s="183"/>
      <c r="FE22" s="183"/>
      <c r="FF22" s="183"/>
      <c r="FG22" s="183"/>
      <c r="FH22" s="183"/>
      <c r="FI22" s="183"/>
      <c r="FJ22" s="183"/>
      <c r="FK22" s="183"/>
      <c r="FL22" s="183"/>
      <c r="FM22" s="183"/>
      <c r="FN22" s="183"/>
      <c r="FO22" s="183"/>
      <c r="FP22" s="183"/>
      <c r="FQ22" s="183"/>
      <c r="FR22" s="183"/>
      <c r="FS22" s="183"/>
      <c r="FT22" s="183"/>
      <c r="FU22" s="183"/>
      <c r="FV22" s="183"/>
      <c r="FW22" s="183"/>
      <c r="FX22" s="183"/>
      <c r="FY22" s="183"/>
      <c r="FZ22" s="183"/>
      <c r="GA22" s="183"/>
      <c r="GB22" s="183"/>
      <c r="GC22" s="183"/>
      <c r="GD22" s="183"/>
      <c r="GE22" s="183"/>
      <c r="GF22" s="183"/>
      <c r="GG22" s="183"/>
      <c r="GH22" s="183"/>
      <c r="GI22" s="183"/>
      <c r="GJ22" s="183"/>
      <c r="GK22" s="183"/>
      <c r="GL22" s="183"/>
      <c r="GM22" s="183"/>
      <c r="GN22" s="183"/>
      <c r="GO22" s="183"/>
      <c r="GP22" s="183"/>
      <c r="GQ22" s="183"/>
      <c r="GR22" s="183"/>
      <c r="GS22" s="183"/>
      <c r="GT22" s="183"/>
      <c r="GU22" s="183"/>
      <c r="GV22" s="183"/>
      <c r="GW22" s="183"/>
      <c r="GX22" s="183"/>
      <c r="GY22" s="183"/>
      <c r="GZ22" s="183"/>
      <c r="HA22" s="183"/>
      <c r="HB22" s="183"/>
      <c r="HC22" s="183"/>
      <c r="HD22" s="183"/>
      <c r="HE22" s="183"/>
      <c r="HF22" s="183"/>
      <c r="HG22" s="183"/>
      <c r="HH22" s="183"/>
      <c r="HI22" s="183"/>
      <c r="HJ22" s="183"/>
      <c r="HK22" s="183"/>
      <c r="HL22" s="183"/>
      <c r="HM22" s="183"/>
      <c r="HN22" s="183"/>
      <c r="HO22" s="183"/>
      <c r="HP22" s="183"/>
      <c r="HQ22" s="183"/>
      <c r="HR22" s="183"/>
      <c r="HS22" s="183"/>
      <c r="HT22" s="183"/>
      <c r="HU22" s="183"/>
      <c r="HV22" s="183"/>
      <c r="HW22" s="183"/>
      <c r="HX22" s="183"/>
      <c r="HY22" s="183"/>
      <c r="HZ22" s="183"/>
      <c r="IA22" s="183"/>
      <c r="IB22" s="183"/>
      <c r="IC22" s="183"/>
      <c r="ID22" s="183"/>
      <c r="IE22" s="183"/>
      <c r="IF22" s="183"/>
      <c r="IG22" s="183"/>
      <c r="IH22" s="183"/>
      <c r="II22" s="183"/>
      <c r="IJ22" s="183"/>
      <c r="IK22" s="183"/>
      <c r="IL22" s="183"/>
      <c r="IM22" s="183"/>
    </row>
    <row r="23" spans="1:247" s="189" customFormat="1" ht="22.5" customHeight="1">
      <c r="A23" s="183"/>
      <c r="B23" s="219" t="s">
        <v>270</v>
      </c>
      <c r="C23" s="373"/>
      <c r="D23" s="367" t="s">
        <v>271</v>
      </c>
      <c r="E23" s="367"/>
      <c r="F23" s="221" t="s">
        <v>310</v>
      </c>
      <c r="G23" s="185"/>
      <c r="K23" s="190"/>
      <c r="L23" s="190"/>
      <c r="M23" s="190"/>
      <c r="N23" s="190"/>
      <c r="O23" s="190"/>
      <c r="P23" s="190"/>
      <c r="Q23" s="190"/>
      <c r="R23" s="190"/>
      <c r="S23" s="190"/>
      <c r="T23" s="190"/>
      <c r="V23" s="190"/>
      <c r="W23" s="190"/>
      <c r="X23" s="183"/>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183"/>
      <c r="BB23" s="183"/>
      <c r="BC23" s="183"/>
      <c r="BD23" s="183"/>
      <c r="BE23" s="183"/>
      <c r="BF23" s="183"/>
      <c r="BG23" s="183"/>
      <c r="BH23" s="183"/>
      <c r="BI23" s="183"/>
      <c r="BJ23" s="183"/>
      <c r="BK23" s="183"/>
      <c r="BL23" s="183"/>
      <c r="BM23" s="183"/>
      <c r="BN23" s="183"/>
      <c r="BO23" s="183"/>
      <c r="BP23" s="183"/>
      <c r="BQ23" s="183"/>
      <c r="BR23" s="183"/>
      <c r="BS23" s="183"/>
      <c r="BT23" s="183"/>
      <c r="BU23" s="183"/>
      <c r="BV23" s="183"/>
      <c r="BW23" s="183"/>
      <c r="BX23" s="183"/>
      <c r="BY23" s="183"/>
      <c r="BZ23" s="183"/>
      <c r="CA23" s="183"/>
      <c r="CB23" s="183"/>
      <c r="CC23" s="183"/>
      <c r="CD23" s="183"/>
      <c r="CE23" s="183"/>
      <c r="CF23" s="183"/>
      <c r="CG23" s="183"/>
      <c r="CH23" s="183"/>
      <c r="CI23" s="183"/>
      <c r="CJ23" s="183"/>
      <c r="CK23" s="183"/>
      <c r="CL23" s="183"/>
      <c r="CM23" s="183"/>
      <c r="CN23" s="183"/>
      <c r="CO23" s="183"/>
      <c r="CP23" s="183"/>
      <c r="CQ23" s="183"/>
      <c r="CR23" s="183"/>
      <c r="CS23" s="183"/>
      <c r="CT23" s="183"/>
      <c r="CU23" s="183"/>
      <c r="CV23" s="183"/>
      <c r="CW23" s="183"/>
      <c r="CX23" s="183"/>
      <c r="CY23" s="183"/>
      <c r="CZ23" s="183"/>
      <c r="DA23" s="183"/>
      <c r="DB23" s="183"/>
      <c r="DC23" s="183"/>
      <c r="DD23" s="183"/>
      <c r="DE23" s="183"/>
      <c r="DF23" s="183"/>
      <c r="DG23" s="183"/>
      <c r="DH23" s="183"/>
      <c r="DI23" s="183"/>
      <c r="DJ23" s="183"/>
      <c r="DK23" s="183"/>
      <c r="DL23" s="183"/>
      <c r="DM23" s="183"/>
      <c r="DN23" s="183"/>
      <c r="DO23" s="183"/>
      <c r="DP23" s="183"/>
      <c r="DQ23" s="183"/>
      <c r="DR23" s="183"/>
      <c r="DS23" s="183"/>
      <c r="DT23" s="183"/>
      <c r="DU23" s="183"/>
      <c r="DV23" s="183"/>
      <c r="DW23" s="183"/>
      <c r="DX23" s="183"/>
      <c r="DY23" s="183"/>
      <c r="DZ23" s="183"/>
      <c r="EA23" s="183"/>
      <c r="EB23" s="183"/>
      <c r="EC23" s="183"/>
      <c r="ED23" s="183"/>
      <c r="EE23" s="183"/>
      <c r="EF23" s="183"/>
      <c r="EG23" s="183"/>
      <c r="EH23" s="183"/>
      <c r="EI23" s="183"/>
      <c r="EJ23" s="183"/>
      <c r="EK23" s="183"/>
      <c r="EL23" s="183"/>
      <c r="EM23" s="183"/>
      <c r="EN23" s="183"/>
      <c r="EO23" s="183"/>
      <c r="EP23" s="183"/>
      <c r="EQ23" s="183"/>
      <c r="ER23" s="183"/>
      <c r="ES23" s="183"/>
      <c r="ET23" s="183"/>
      <c r="EU23" s="183"/>
      <c r="EV23" s="183"/>
      <c r="EW23" s="183"/>
      <c r="EX23" s="183"/>
      <c r="EY23" s="183"/>
      <c r="EZ23" s="183"/>
      <c r="FA23" s="183"/>
      <c r="FB23" s="183"/>
      <c r="FC23" s="183"/>
      <c r="FD23" s="183"/>
      <c r="FE23" s="183"/>
      <c r="FF23" s="183"/>
      <c r="FG23" s="183"/>
      <c r="FH23" s="183"/>
      <c r="FI23" s="183"/>
      <c r="FJ23" s="183"/>
      <c r="FK23" s="183"/>
      <c r="FL23" s="183"/>
      <c r="FM23" s="183"/>
      <c r="FN23" s="183"/>
      <c r="FO23" s="183"/>
      <c r="FP23" s="183"/>
      <c r="FQ23" s="183"/>
      <c r="FR23" s="183"/>
      <c r="FS23" s="183"/>
      <c r="FT23" s="183"/>
      <c r="FU23" s="183"/>
      <c r="FV23" s="183"/>
      <c r="FW23" s="183"/>
      <c r="FX23" s="183"/>
      <c r="FY23" s="183"/>
      <c r="FZ23" s="183"/>
      <c r="GA23" s="183"/>
      <c r="GB23" s="183"/>
      <c r="GC23" s="183"/>
      <c r="GD23" s="183"/>
      <c r="GE23" s="183"/>
      <c r="GF23" s="183"/>
      <c r="GG23" s="183"/>
      <c r="GH23" s="183"/>
      <c r="GI23" s="183"/>
      <c r="GJ23" s="183"/>
      <c r="GK23" s="183"/>
      <c r="GL23" s="183"/>
      <c r="GM23" s="183"/>
      <c r="GN23" s="183"/>
      <c r="GO23" s="183"/>
      <c r="GP23" s="183"/>
      <c r="GQ23" s="183"/>
      <c r="GR23" s="183"/>
      <c r="GS23" s="183"/>
      <c r="GT23" s="183"/>
      <c r="GU23" s="183"/>
      <c r="GV23" s="183"/>
      <c r="GW23" s="183"/>
      <c r="GX23" s="183"/>
      <c r="GY23" s="183"/>
      <c r="GZ23" s="183"/>
      <c r="HA23" s="183"/>
      <c r="HB23" s="183"/>
      <c r="HC23" s="183"/>
      <c r="HD23" s="183"/>
      <c r="HE23" s="183"/>
      <c r="HF23" s="183"/>
      <c r="HG23" s="183"/>
      <c r="HH23" s="183"/>
      <c r="HI23" s="183"/>
      <c r="HJ23" s="183"/>
      <c r="HK23" s="183"/>
      <c r="HL23" s="183"/>
      <c r="HM23" s="183"/>
      <c r="HN23" s="183"/>
      <c r="HO23" s="183"/>
      <c r="HP23" s="183"/>
      <c r="HQ23" s="183"/>
      <c r="HR23" s="183"/>
      <c r="HS23" s="183"/>
      <c r="HT23" s="183"/>
      <c r="HU23" s="183"/>
      <c r="HV23" s="183"/>
      <c r="HW23" s="183"/>
      <c r="HX23" s="183"/>
      <c r="HY23" s="183"/>
      <c r="HZ23" s="183"/>
      <c r="IA23" s="183"/>
      <c r="IB23" s="183"/>
      <c r="IC23" s="183"/>
      <c r="ID23" s="183"/>
      <c r="IE23" s="183"/>
      <c r="IF23" s="183"/>
      <c r="IG23" s="183"/>
      <c r="IH23" s="183"/>
      <c r="II23" s="183"/>
      <c r="IJ23" s="183"/>
      <c r="IK23" s="183"/>
      <c r="IL23" s="183"/>
      <c r="IM23" s="183"/>
    </row>
    <row r="24" spans="1:247" s="189" customFormat="1" ht="22.5" customHeight="1">
      <c r="A24" s="183"/>
      <c r="B24" s="219" t="s">
        <v>274</v>
      </c>
      <c r="C24" s="374"/>
      <c r="D24" s="367" t="s">
        <v>269</v>
      </c>
      <c r="E24" s="367"/>
      <c r="F24" s="221" t="s">
        <v>310</v>
      </c>
      <c r="G24" s="185"/>
      <c r="K24" s="190"/>
      <c r="L24" s="190"/>
      <c r="M24" s="190"/>
      <c r="N24" s="190"/>
      <c r="O24" s="190"/>
      <c r="P24" s="190"/>
      <c r="Q24" s="190"/>
      <c r="R24" s="190"/>
      <c r="S24" s="190"/>
      <c r="T24" s="190"/>
      <c r="V24" s="190"/>
      <c r="W24" s="190"/>
      <c r="X24" s="183"/>
      <c r="Y24" s="183"/>
      <c r="Z24" s="183"/>
      <c r="AA24" s="183"/>
      <c r="AB24" s="183"/>
      <c r="AC24" s="183"/>
      <c r="AD24" s="183"/>
      <c r="AE24" s="183"/>
      <c r="AF24" s="183"/>
      <c r="AG24" s="183"/>
      <c r="AH24" s="183"/>
      <c r="AI24" s="183"/>
      <c r="AJ24" s="183"/>
      <c r="AK24" s="183"/>
      <c r="AL24" s="183"/>
      <c r="AM24" s="183"/>
      <c r="AN24" s="183"/>
      <c r="AO24" s="183"/>
      <c r="AP24" s="183"/>
      <c r="AQ24" s="183"/>
      <c r="AR24" s="183"/>
      <c r="AS24" s="183"/>
      <c r="AT24" s="183"/>
      <c r="AU24" s="183"/>
      <c r="AV24" s="183"/>
      <c r="AW24" s="183"/>
      <c r="AX24" s="183"/>
      <c r="AY24" s="183"/>
      <c r="AZ24" s="183"/>
      <c r="BA24" s="183"/>
      <c r="BB24" s="183"/>
      <c r="BC24" s="183"/>
      <c r="BD24" s="183"/>
      <c r="BE24" s="183"/>
      <c r="BF24" s="183"/>
      <c r="BG24" s="183"/>
      <c r="BH24" s="183"/>
      <c r="BI24" s="183"/>
      <c r="BJ24" s="183"/>
      <c r="BK24" s="183"/>
      <c r="BL24" s="183"/>
      <c r="BM24" s="183"/>
      <c r="BN24" s="183"/>
      <c r="BO24" s="183"/>
      <c r="BP24" s="183"/>
      <c r="BQ24" s="183"/>
      <c r="BR24" s="183"/>
      <c r="BS24" s="183"/>
      <c r="BT24" s="183"/>
      <c r="BU24" s="183"/>
      <c r="BV24" s="183"/>
      <c r="BW24" s="183"/>
      <c r="BX24" s="183"/>
      <c r="BY24" s="183"/>
      <c r="BZ24" s="183"/>
      <c r="CA24" s="183"/>
      <c r="CB24" s="183"/>
      <c r="CC24" s="183"/>
      <c r="CD24" s="183"/>
      <c r="CE24" s="183"/>
      <c r="CF24" s="183"/>
      <c r="CG24" s="183"/>
      <c r="CH24" s="183"/>
      <c r="CI24" s="183"/>
      <c r="CJ24" s="183"/>
      <c r="CK24" s="183"/>
      <c r="CL24" s="183"/>
      <c r="CM24" s="183"/>
      <c r="CN24" s="183"/>
      <c r="CO24" s="183"/>
      <c r="CP24" s="183"/>
      <c r="CQ24" s="183"/>
      <c r="CR24" s="183"/>
      <c r="CS24" s="183"/>
      <c r="CT24" s="183"/>
      <c r="CU24" s="183"/>
      <c r="CV24" s="183"/>
      <c r="CW24" s="183"/>
      <c r="CX24" s="183"/>
      <c r="CY24" s="183"/>
      <c r="CZ24" s="183"/>
      <c r="DA24" s="183"/>
      <c r="DB24" s="183"/>
      <c r="DC24" s="183"/>
      <c r="DD24" s="183"/>
      <c r="DE24" s="183"/>
      <c r="DF24" s="183"/>
      <c r="DG24" s="183"/>
      <c r="DH24" s="183"/>
      <c r="DI24" s="183"/>
      <c r="DJ24" s="183"/>
      <c r="DK24" s="183"/>
      <c r="DL24" s="183"/>
      <c r="DM24" s="183"/>
      <c r="DN24" s="183"/>
      <c r="DO24" s="183"/>
      <c r="DP24" s="183"/>
      <c r="DQ24" s="183"/>
      <c r="DR24" s="183"/>
      <c r="DS24" s="183"/>
      <c r="DT24" s="183"/>
      <c r="DU24" s="183"/>
      <c r="DV24" s="183"/>
      <c r="DW24" s="183"/>
      <c r="DX24" s="183"/>
      <c r="DY24" s="183"/>
      <c r="DZ24" s="183"/>
      <c r="EA24" s="183"/>
      <c r="EB24" s="183"/>
      <c r="EC24" s="183"/>
      <c r="ED24" s="183"/>
      <c r="EE24" s="183"/>
      <c r="EF24" s="183"/>
      <c r="EG24" s="183"/>
      <c r="EH24" s="183"/>
      <c r="EI24" s="183"/>
      <c r="EJ24" s="183"/>
      <c r="EK24" s="183"/>
      <c r="EL24" s="183"/>
      <c r="EM24" s="183"/>
      <c r="EN24" s="183"/>
      <c r="EO24" s="183"/>
      <c r="EP24" s="183"/>
      <c r="EQ24" s="183"/>
      <c r="ER24" s="183"/>
      <c r="ES24" s="183"/>
      <c r="ET24" s="183"/>
      <c r="EU24" s="183"/>
      <c r="EV24" s="183"/>
      <c r="EW24" s="183"/>
      <c r="EX24" s="183"/>
      <c r="EY24" s="183"/>
      <c r="EZ24" s="183"/>
      <c r="FA24" s="183"/>
      <c r="FB24" s="183"/>
      <c r="FC24" s="183"/>
      <c r="FD24" s="183"/>
      <c r="FE24" s="183"/>
      <c r="FF24" s="183"/>
      <c r="FG24" s="183"/>
      <c r="FH24" s="183"/>
      <c r="FI24" s="183"/>
      <c r="FJ24" s="183"/>
      <c r="FK24" s="183"/>
      <c r="FL24" s="183"/>
      <c r="FM24" s="183"/>
      <c r="FN24" s="183"/>
      <c r="FO24" s="183"/>
      <c r="FP24" s="183"/>
      <c r="FQ24" s="183"/>
      <c r="FR24" s="183"/>
      <c r="FS24" s="183"/>
      <c r="FT24" s="183"/>
      <c r="FU24" s="183"/>
      <c r="FV24" s="183"/>
      <c r="FW24" s="183"/>
      <c r="FX24" s="183"/>
      <c r="FY24" s="183"/>
      <c r="FZ24" s="183"/>
      <c r="GA24" s="183"/>
      <c r="GB24" s="183"/>
      <c r="GC24" s="183"/>
      <c r="GD24" s="183"/>
      <c r="GE24" s="183"/>
      <c r="GF24" s="183"/>
      <c r="GG24" s="183"/>
      <c r="GH24" s="183"/>
      <c r="GI24" s="183"/>
      <c r="GJ24" s="183"/>
      <c r="GK24" s="183"/>
      <c r="GL24" s="183"/>
      <c r="GM24" s="183"/>
      <c r="GN24" s="183"/>
      <c r="GO24" s="183"/>
      <c r="GP24" s="183"/>
      <c r="GQ24" s="183"/>
      <c r="GR24" s="183"/>
      <c r="GS24" s="183"/>
      <c r="GT24" s="183"/>
      <c r="GU24" s="183"/>
      <c r="GV24" s="183"/>
      <c r="GW24" s="183"/>
      <c r="GX24" s="183"/>
      <c r="GY24" s="183"/>
      <c r="GZ24" s="183"/>
      <c r="HA24" s="183"/>
      <c r="HB24" s="183"/>
      <c r="HC24" s="183"/>
      <c r="HD24" s="183"/>
      <c r="HE24" s="183"/>
      <c r="HF24" s="183"/>
      <c r="HG24" s="183"/>
      <c r="HH24" s="183"/>
      <c r="HI24" s="183"/>
      <c r="HJ24" s="183"/>
      <c r="HK24" s="183"/>
      <c r="HL24" s="183"/>
      <c r="HM24" s="183"/>
      <c r="HN24" s="183"/>
      <c r="HO24" s="183"/>
      <c r="HP24" s="183"/>
      <c r="HQ24" s="183"/>
      <c r="HR24" s="183"/>
      <c r="HS24" s="183"/>
      <c r="HT24" s="183"/>
      <c r="HU24" s="183"/>
      <c r="HV24" s="183"/>
      <c r="HW24" s="183"/>
      <c r="HX24" s="183"/>
      <c r="HY24" s="183"/>
      <c r="HZ24" s="183"/>
      <c r="IA24" s="183"/>
      <c r="IB24" s="183"/>
      <c r="IC24" s="183"/>
      <c r="ID24" s="183"/>
      <c r="IE24" s="183"/>
      <c r="IF24" s="183"/>
      <c r="IG24" s="183"/>
      <c r="IH24" s="183"/>
      <c r="II24" s="183"/>
      <c r="IJ24" s="183"/>
      <c r="IK24" s="183"/>
      <c r="IL24" s="183"/>
      <c r="IM24" s="183"/>
    </row>
    <row r="25" spans="1:247" s="189" customFormat="1" ht="22.5" customHeight="1" thickBot="1">
      <c r="A25" s="183"/>
      <c r="B25" s="219" t="s">
        <v>272</v>
      </c>
      <c r="C25" s="220" t="s">
        <v>267</v>
      </c>
      <c r="D25" s="367" t="s">
        <v>273</v>
      </c>
      <c r="E25" s="367"/>
      <c r="F25" s="221" t="s">
        <v>310</v>
      </c>
      <c r="G25" s="185"/>
      <c r="K25" s="190"/>
      <c r="L25" s="190"/>
      <c r="M25" s="190"/>
      <c r="N25" s="190"/>
      <c r="O25" s="190"/>
      <c r="P25" s="190"/>
      <c r="Q25" s="190"/>
      <c r="R25" s="190"/>
      <c r="S25" s="190"/>
      <c r="T25" s="190"/>
      <c r="V25" s="190"/>
      <c r="W25" s="190"/>
      <c r="X25" s="183"/>
      <c r="Y25" s="183"/>
      <c r="Z25" s="183"/>
      <c r="AA25" s="183"/>
      <c r="AB25" s="183"/>
      <c r="AC25" s="183"/>
      <c r="AD25" s="183"/>
      <c r="AE25" s="183"/>
      <c r="AF25" s="183"/>
      <c r="AG25" s="183"/>
      <c r="AH25" s="183"/>
      <c r="AI25" s="183"/>
      <c r="AJ25" s="183"/>
      <c r="AK25" s="183"/>
      <c r="AL25" s="183"/>
      <c r="AM25" s="183"/>
      <c r="AN25" s="183"/>
      <c r="AO25" s="183"/>
      <c r="AP25" s="183"/>
      <c r="AQ25" s="183"/>
      <c r="AR25" s="183"/>
      <c r="AS25" s="183"/>
      <c r="AT25" s="183"/>
      <c r="AU25" s="183"/>
      <c r="AV25" s="183"/>
      <c r="AW25" s="183"/>
      <c r="AX25" s="183"/>
      <c r="AY25" s="183"/>
      <c r="AZ25" s="183"/>
      <c r="BA25" s="183"/>
      <c r="BB25" s="183"/>
      <c r="BC25" s="183"/>
      <c r="BD25" s="183"/>
      <c r="BE25" s="183"/>
      <c r="BF25" s="183"/>
      <c r="BG25" s="183"/>
      <c r="BH25" s="183"/>
      <c r="BI25" s="183"/>
      <c r="BJ25" s="183"/>
      <c r="BK25" s="183"/>
      <c r="BL25" s="183"/>
      <c r="BM25" s="183"/>
      <c r="BN25" s="183"/>
      <c r="BO25" s="183"/>
      <c r="BP25" s="183"/>
      <c r="BQ25" s="183"/>
      <c r="BR25" s="183"/>
      <c r="BS25" s="183"/>
      <c r="BT25" s="183"/>
      <c r="BU25" s="183"/>
      <c r="BV25" s="183"/>
      <c r="BW25" s="183"/>
      <c r="BX25" s="183"/>
      <c r="BY25" s="183"/>
      <c r="BZ25" s="183"/>
      <c r="CA25" s="183"/>
      <c r="CB25" s="183"/>
      <c r="CC25" s="183"/>
      <c r="CD25" s="183"/>
      <c r="CE25" s="183"/>
      <c r="CF25" s="183"/>
      <c r="CG25" s="183"/>
      <c r="CH25" s="183"/>
      <c r="CI25" s="183"/>
      <c r="CJ25" s="183"/>
      <c r="CK25" s="183"/>
      <c r="CL25" s="183"/>
      <c r="CM25" s="183"/>
      <c r="CN25" s="183"/>
      <c r="CO25" s="183"/>
      <c r="CP25" s="183"/>
      <c r="CQ25" s="183"/>
      <c r="CR25" s="183"/>
      <c r="CS25" s="183"/>
      <c r="CT25" s="183"/>
      <c r="CU25" s="183"/>
      <c r="CV25" s="183"/>
      <c r="CW25" s="183"/>
      <c r="CX25" s="183"/>
      <c r="CY25" s="183"/>
      <c r="CZ25" s="183"/>
      <c r="DA25" s="183"/>
      <c r="DB25" s="183"/>
      <c r="DC25" s="183"/>
      <c r="DD25" s="183"/>
      <c r="DE25" s="183"/>
      <c r="DF25" s="183"/>
      <c r="DG25" s="183"/>
      <c r="DH25" s="183"/>
      <c r="DI25" s="183"/>
      <c r="DJ25" s="183"/>
      <c r="DK25" s="183"/>
      <c r="DL25" s="183"/>
      <c r="DM25" s="183"/>
      <c r="DN25" s="183"/>
      <c r="DO25" s="183"/>
      <c r="DP25" s="183"/>
      <c r="DQ25" s="183"/>
      <c r="DR25" s="183"/>
      <c r="DS25" s="183"/>
      <c r="DT25" s="183"/>
      <c r="DU25" s="183"/>
      <c r="DV25" s="183"/>
      <c r="DW25" s="183"/>
      <c r="DX25" s="183"/>
      <c r="DY25" s="183"/>
      <c r="DZ25" s="183"/>
      <c r="EA25" s="183"/>
      <c r="EB25" s="183"/>
      <c r="EC25" s="183"/>
      <c r="ED25" s="183"/>
      <c r="EE25" s="183"/>
      <c r="EF25" s="183"/>
      <c r="EG25" s="183"/>
      <c r="EH25" s="183"/>
      <c r="EI25" s="183"/>
      <c r="EJ25" s="183"/>
      <c r="EK25" s="183"/>
      <c r="EL25" s="183"/>
      <c r="EM25" s="183"/>
      <c r="EN25" s="183"/>
      <c r="EO25" s="183"/>
      <c r="EP25" s="183"/>
      <c r="EQ25" s="183"/>
      <c r="ER25" s="183"/>
      <c r="ES25" s="183"/>
      <c r="ET25" s="183"/>
      <c r="EU25" s="183"/>
      <c r="EV25" s="183"/>
      <c r="EW25" s="183"/>
      <c r="EX25" s="183"/>
      <c r="EY25" s="183"/>
      <c r="EZ25" s="183"/>
      <c r="FA25" s="183"/>
      <c r="FB25" s="183"/>
      <c r="FC25" s="183"/>
      <c r="FD25" s="183"/>
      <c r="FE25" s="183"/>
      <c r="FF25" s="183"/>
      <c r="FG25" s="183"/>
      <c r="FH25" s="183"/>
      <c r="FI25" s="183"/>
      <c r="FJ25" s="183"/>
      <c r="FK25" s="183"/>
      <c r="FL25" s="183"/>
      <c r="FM25" s="183"/>
      <c r="FN25" s="183"/>
      <c r="FO25" s="183"/>
      <c r="FP25" s="183"/>
      <c r="FQ25" s="183"/>
      <c r="FR25" s="183"/>
      <c r="FS25" s="183"/>
      <c r="FT25" s="183"/>
      <c r="FU25" s="183"/>
      <c r="FV25" s="183"/>
      <c r="FW25" s="183"/>
      <c r="FX25" s="183"/>
      <c r="FY25" s="183"/>
      <c r="FZ25" s="183"/>
      <c r="GA25" s="183"/>
      <c r="GB25" s="183"/>
      <c r="GC25" s="183"/>
      <c r="GD25" s="183"/>
      <c r="GE25" s="183"/>
      <c r="GF25" s="183"/>
      <c r="GG25" s="183"/>
      <c r="GH25" s="183"/>
      <c r="GI25" s="183"/>
      <c r="GJ25" s="183"/>
      <c r="GK25" s="183"/>
      <c r="GL25" s="183"/>
      <c r="GM25" s="183"/>
      <c r="GN25" s="183"/>
      <c r="GO25" s="183"/>
      <c r="GP25" s="183"/>
      <c r="GQ25" s="183"/>
      <c r="GR25" s="183"/>
      <c r="GS25" s="183"/>
      <c r="GT25" s="183"/>
      <c r="GU25" s="183"/>
      <c r="GV25" s="183"/>
      <c r="GW25" s="183"/>
      <c r="GX25" s="183"/>
      <c r="GY25" s="183"/>
      <c r="GZ25" s="183"/>
      <c r="HA25" s="183"/>
      <c r="HB25" s="183"/>
      <c r="HC25" s="183"/>
      <c r="HD25" s="183"/>
      <c r="HE25" s="183"/>
      <c r="HF25" s="183"/>
      <c r="HG25" s="183"/>
      <c r="HH25" s="183"/>
      <c r="HI25" s="183"/>
      <c r="HJ25" s="183"/>
      <c r="HK25" s="183"/>
      <c r="HL25" s="183"/>
      <c r="HM25" s="183"/>
      <c r="HN25" s="183"/>
      <c r="HO25" s="183"/>
      <c r="HP25" s="183"/>
      <c r="HQ25" s="183"/>
      <c r="HR25" s="183"/>
      <c r="HS25" s="183"/>
      <c r="HT25" s="183"/>
      <c r="HU25" s="183"/>
      <c r="HV25" s="183"/>
      <c r="HW25" s="183"/>
      <c r="HX25" s="183"/>
      <c r="HY25" s="183"/>
      <c r="HZ25" s="183"/>
      <c r="IA25" s="183"/>
      <c r="IB25" s="183"/>
      <c r="IC25" s="183"/>
      <c r="ID25" s="183"/>
      <c r="IE25" s="183"/>
      <c r="IF25" s="183"/>
      <c r="IG25" s="183"/>
      <c r="IH25" s="183"/>
      <c r="II25" s="183"/>
      <c r="IJ25" s="183"/>
      <c r="IK25" s="183"/>
      <c r="IL25" s="183"/>
      <c r="IM25" s="183"/>
    </row>
    <row r="26" spans="1:247" ht="21.75" customHeight="1" thickBot="1">
      <c r="A26" s="171"/>
      <c r="B26" s="222" t="s">
        <v>312</v>
      </c>
      <c r="C26" s="223"/>
      <c r="D26" s="223"/>
      <c r="E26" s="223"/>
      <c r="F26" s="223"/>
      <c r="G26" s="224" t="str">
        <f>IF(ISERROR(AVERAGE(G21:G25)),"",ROUND(AVERAGE(G21:G25),1))</f>
        <v/>
      </c>
      <c r="J26" s="190"/>
      <c r="K26" s="170"/>
      <c r="L26" s="170"/>
      <c r="M26" s="170"/>
      <c r="N26" s="170"/>
      <c r="O26" s="170"/>
      <c r="P26" s="170"/>
      <c r="Q26" s="170"/>
      <c r="R26" s="170"/>
      <c r="S26" s="170"/>
      <c r="T26" s="170"/>
      <c r="U26" s="170"/>
      <c r="V26" s="170"/>
      <c r="W26" s="170"/>
      <c r="X26" s="171"/>
      <c r="Y26" s="171"/>
      <c r="Z26" s="171"/>
      <c r="AA26" s="171"/>
      <c r="AB26" s="171"/>
      <c r="AC26" s="171"/>
      <c r="AD26" s="171"/>
      <c r="AE26" s="171"/>
      <c r="AF26" s="171"/>
      <c r="AG26" s="171"/>
      <c r="AH26" s="171"/>
      <c r="AI26" s="171"/>
      <c r="AJ26" s="171"/>
      <c r="AK26" s="171"/>
      <c r="AL26" s="171"/>
      <c r="AM26" s="171"/>
      <c r="AN26" s="171"/>
      <c r="AO26" s="171"/>
      <c r="AP26" s="171"/>
      <c r="AQ26" s="171"/>
      <c r="AR26" s="171"/>
      <c r="AS26" s="171"/>
      <c r="AT26" s="171"/>
      <c r="AU26" s="171"/>
      <c r="AV26" s="171"/>
      <c r="AW26" s="171"/>
      <c r="AX26" s="171"/>
      <c r="AY26" s="171"/>
      <c r="AZ26" s="171"/>
      <c r="BA26" s="171"/>
      <c r="BB26" s="171"/>
      <c r="BC26" s="171"/>
      <c r="BD26" s="171"/>
      <c r="BE26" s="171"/>
      <c r="BF26" s="171"/>
      <c r="BG26" s="171"/>
      <c r="BH26" s="171"/>
      <c r="BI26" s="171"/>
      <c r="BJ26" s="171"/>
      <c r="BK26" s="171"/>
      <c r="BL26" s="171"/>
      <c r="BM26" s="171"/>
      <c r="BN26" s="171"/>
      <c r="BO26" s="171"/>
      <c r="BP26" s="171"/>
      <c r="BQ26" s="171"/>
      <c r="BR26" s="171"/>
      <c r="BS26" s="171"/>
      <c r="BT26" s="171"/>
      <c r="BU26" s="171"/>
      <c r="BV26" s="171"/>
      <c r="BW26" s="171"/>
      <c r="BX26" s="171"/>
      <c r="BY26" s="171"/>
      <c r="BZ26" s="171"/>
      <c r="CA26" s="171"/>
      <c r="CB26" s="171"/>
      <c r="CC26" s="171"/>
      <c r="CD26" s="171"/>
      <c r="CE26" s="171"/>
      <c r="CF26" s="171"/>
      <c r="CG26" s="171"/>
      <c r="CH26" s="171"/>
      <c r="CI26" s="171"/>
      <c r="CJ26" s="171"/>
      <c r="CK26" s="171"/>
      <c r="CL26" s="171"/>
      <c r="CM26" s="171"/>
      <c r="CN26" s="171"/>
      <c r="CO26" s="171"/>
      <c r="CP26" s="171"/>
      <c r="CQ26" s="171"/>
      <c r="CR26" s="171"/>
      <c r="CS26" s="171"/>
      <c r="CT26" s="171"/>
      <c r="CU26" s="171"/>
      <c r="CV26" s="171"/>
      <c r="CW26" s="171"/>
      <c r="CX26" s="171"/>
      <c r="CY26" s="171"/>
      <c r="CZ26" s="171"/>
      <c r="DA26" s="171"/>
      <c r="DB26" s="171"/>
      <c r="DC26" s="171"/>
      <c r="DD26" s="171"/>
      <c r="DE26" s="171"/>
      <c r="DF26" s="171"/>
      <c r="DG26" s="171"/>
      <c r="DH26" s="171"/>
      <c r="DI26" s="171"/>
      <c r="DJ26" s="171"/>
      <c r="DK26" s="171"/>
      <c r="DL26" s="171"/>
      <c r="DM26" s="171"/>
      <c r="DN26" s="171"/>
      <c r="DO26" s="171"/>
      <c r="DP26" s="171"/>
      <c r="DQ26" s="171"/>
      <c r="DR26" s="171"/>
      <c r="DS26" s="171"/>
      <c r="DT26" s="171"/>
      <c r="DU26" s="171"/>
      <c r="DV26" s="171"/>
      <c r="DW26" s="171"/>
      <c r="DX26" s="171"/>
      <c r="DY26" s="171"/>
      <c r="DZ26" s="171"/>
      <c r="EA26" s="171"/>
      <c r="EB26" s="171"/>
      <c r="EC26" s="171"/>
      <c r="ED26" s="171"/>
      <c r="EE26" s="171"/>
      <c r="EF26" s="171"/>
      <c r="EG26" s="171"/>
      <c r="EH26" s="171"/>
      <c r="EI26" s="171"/>
      <c r="EJ26" s="171"/>
      <c r="EK26" s="171"/>
      <c r="EL26" s="171"/>
      <c r="EM26" s="171"/>
      <c r="EN26" s="171"/>
      <c r="EO26" s="171"/>
      <c r="EP26" s="171"/>
      <c r="EQ26" s="171"/>
      <c r="ER26" s="171"/>
      <c r="ES26" s="171"/>
      <c r="ET26" s="171"/>
      <c r="EU26" s="171"/>
      <c r="EV26" s="171"/>
      <c r="EW26" s="171"/>
      <c r="EX26" s="171"/>
      <c r="EY26" s="171"/>
      <c r="EZ26" s="171"/>
      <c r="FA26" s="171"/>
      <c r="FB26" s="171"/>
      <c r="FC26" s="171"/>
      <c r="FD26" s="171"/>
      <c r="FE26" s="171"/>
      <c r="FF26" s="171"/>
      <c r="FG26" s="171"/>
      <c r="FH26" s="171"/>
      <c r="FI26" s="171"/>
      <c r="FJ26" s="171"/>
      <c r="FK26" s="171"/>
      <c r="FL26" s="171"/>
      <c r="FM26" s="171"/>
      <c r="FN26" s="171"/>
      <c r="FO26" s="171"/>
      <c r="FP26" s="171"/>
      <c r="FQ26" s="171"/>
      <c r="FR26" s="171"/>
      <c r="FS26" s="171"/>
      <c r="FT26" s="171"/>
      <c r="FU26" s="171"/>
      <c r="FV26" s="171"/>
      <c r="FW26" s="171"/>
      <c r="FX26" s="171"/>
      <c r="FY26" s="171"/>
      <c r="FZ26" s="171"/>
      <c r="GA26" s="171"/>
      <c r="GB26" s="171"/>
      <c r="GC26" s="171"/>
      <c r="GD26" s="171"/>
      <c r="GE26" s="171"/>
      <c r="GF26" s="171"/>
      <c r="GG26" s="171"/>
      <c r="GH26" s="171"/>
      <c r="GI26" s="171"/>
      <c r="GJ26" s="171"/>
      <c r="GK26" s="171"/>
      <c r="GL26" s="171"/>
      <c r="GM26" s="171"/>
      <c r="GN26" s="171"/>
      <c r="GO26" s="171"/>
      <c r="GP26" s="171"/>
      <c r="GQ26" s="171"/>
      <c r="GR26" s="171"/>
      <c r="GS26" s="171"/>
      <c r="GT26" s="171"/>
      <c r="GU26" s="171"/>
      <c r="GV26" s="171"/>
      <c r="GW26" s="171"/>
      <c r="GX26" s="171"/>
      <c r="GY26" s="171"/>
      <c r="GZ26" s="171"/>
      <c r="HA26" s="171"/>
      <c r="HB26" s="171"/>
      <c r="HC26" s="171"/>
      <c r="HD26" s="171"/>
      <c r="HE26" s="171"/>
      <c r="HF26" s="171"/>
      <c r="HG26" s="171"/>
      <c r="HH26" s="171"/>
      <c r="HI26" s="171"/>
      <c r="HJ26" s="171"/>
      <c r="HK26" s="171"/>
      <c r="HL26" s="171"/>
      <c r="HM26" s="171"/>
      <c r="HN26" s="171"/>
      <c r="HO26" s="171"/>
      <c r="HP26" s="171"/>
      <c r="HQ26" s="171"/>
      <c r="HR26" s="171"/>
      <c r="HS26" s="171"/>
      <c r="HT26" s="171"/>
      <c r="HU26" s="171"/>
      <c r="HV26" s="171"/>
      <c r="HW26" s="171"/>
      <c r="HX26" s="171"/>
      <c r="HY26" s="171"/>
      <c r="HZ26" s="171"/>
      <c r="IA26" s="171"/>
      <c r="IB26" s="171"/>
      <c r="IC26" s="171"/>
      <c r="ID26" s="171"/>
      <c r="IE26" s="171"/>
      <c r="IF26" s="171"/>
      <c r="IG26" s="171"/>
      <c r="IH26" s="171"/>
      <c r="II26" s="171"/>
      <c r="IJ26" s="171"/>
      <c r="IK26" s="171"/>
      <c r="IL26" s="171"/>
      <c r="IM26" s="171"/>
    </row>
    <row r="27" spans="1:247" ht="13.5" thickBot="1">
      <c r="B27" s="209"/>
      <c r="C27" s="210"/>
      <c r="D27" s="209"/>
      <c r="E27" s="210"/>
      <c r="F27" s="209"/>
      <c r="G27" s="210"/>
    </row>
    <row r="28" spans="1:247" ht="29.25" customHeight="1" thickBot="1">
      <c r="B28" s="225" t="s">
        <v>313</v>
      </c>
      <c r="C28" s="226"/>
      <c r="D28" s="227"/>
      <c r="E28" s="226"/>
      <c r="F28" s="227"/>
      <c r="G28" s="228" t="str">
        <f>IF(ISERROR(SUM(G15*0.4,G17*0.3,G26*0.3)),"",ROUND(SUM(G15*0.4,G17*0.3,G26*0.3),1))</f>
        <v/>
      </c>
    </row>
    <row r="29" spans="1:247" ht="15.75" customHeight="1" thickBot="1">
      <c r="B29" s="229" t="s">
        <v>275</v>
      </c>
      <c r="C29" s="230"/>
      <c r="D29" s="229"/>
      <c r="E29" s="230"/>
      <c r="F29" s="229"/>
      <c r="G29" s="231" t="str">
        <f>IF(ISERROR(IF(AND(G17&gt;=4,G26&gt;=4,G28&gt;=4),"réussi","échec")),"",IF(AND(G17&gt;=4,G26&gt;=4,G28&gt;=4),"réussi","échec"))</f>
        <v>échec</v>
      </c>
    </row>
    <row r="30" spans="1:247" ht="15.75" customHeight="1">
      <c r="B30" s="229" t="s">
        <v>276</v>
      </c>
      <c r="C30" s="230"/>
      <c r="D30" s="229"/>
      <c r="E30" s="232"/>
      <c r="F30" s="229"/>
      <c r="G30" s="233"/>
    </row>
    <row r="31" spans="1:247" ht="15.75" customHeight="1">
      <c r="B31" s="229" t="s">
        <v>277</v>
      </c>
      <c r="C31" s="230"/>
      <c r="D31" s="229"/>
      <c r="E31" s="232"/>
      <c r="F31" s="229"/>
      <c r="G31" s="233"/>
    </row>
    <row r="32" spans="1:247" ht="15.75" customHeight="1">
      <c r="B32" s="368" t="s">
        <v>278</v>
      </c>
      <c r="C32" s="368"/>
      <c r="D32" s="229"/>
      <c r="E32" s="229"/>
      <c r="F32" s="229"/>
      <c r="G32" s="233"/>
    </row>
    <row r="33" spans="2:7" ht="15.75" customHeight="1">
      <c r="B33" s="234" t="s">
        <v>279</v>
      </c>
      <c r="C33" s="230"/>
      <c r="D33" s="229"/>
      <c r="E33" s="230"/>
      <c r="F33" s="229"/>
      <c r="G33" s="233"/>
    </row>
    <row r="34" spans="2:7" ht="16.5" customHeight="1"/>
    <row r="39" spans="2:7" ht="12.75" customHeight="1"/>
    <row r="40" spans="2:7" ht="12.75" customHeight="1"/>
    <row r="41" spans="2:7" ht="12.75" customHeight="1"/>
    <row r="42" spans="2:7" ht="12.75" customHeight="1"/>
  </sheetData>
  <sheetProtection selectLockedCells="1"/>
  <mergeCells count="26">
    <mergeCell ref="AN3:BC3"/>
    <mergeCell ref="B1:G1"/>
    <mergeCell ref="J1:X1"/>
    <mergeCell ref="J2:X2"/>
    <mergeCell ref="B3:G3"/>
    <mergeCell ref="X3:AM3"/>
    <mergeCell ref="HX3:IM3"/>
    <mergeCell ref="BD3:BS3"/>
    <mergeCell ref="BT3:CI3"/>
    <mergeCell ref="CJ3:CY3"/>
    <mergeCell ref="CZ3:DO3"/>
    <mergeCell ref="DP3:EE3"/>
    <mergeCell ref="EF3:EU3"/>
    <mergeCell ref="EV3:FK3"/>
    <mergeCell ref="FL3:GA3"/>
    <mergeCell ref="GB3:GQ3"/>
    <mergeCell ref="GR3:HG3"/>
    <mergeCell ref="HH3:HW3"/>
    <mergeCell ref="D25:E25"/>
    <mergeCell ref="B32:C32"/>
    <mergeCell ref="B19:G19"/>
    <mergeCell ref="D21:E21"/>
    <mergeCell ref="C22:C24"/>
    <mergeCell ref="D22:E22"/>
    <mergeCell ref="D23:E23"/>
    <mergeCell ref="D24:E24"/>
  </mergeCells>
  <dataValidations count="1">
    <dataValidation type="list" allowBlank="1" showInputMessage="1" showErrorMessage="1" sqref="C7:C12 E7:E8 G17 G21:G25" xr:uid="{2091661E-B159-9B4A-A014-25CA50DE984A}">
      <formula1>$U$7:$U$17</formula1>
    </dataValidation>
  </dataValidations>
  <printOptions horizontalCentered="1" verticalCentered="1"/>
  <pageMargins left="0.78740157480314965" right="0.78740157480314965" top="0.98425196850393704" bottom="0.98425196850393704" header="0.51181102362204722" footer="0.51181102362204722"/>
  <pageSetup paperSize="9" scale="71"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77</vt:i4>
      </vt:variant>
    </vt:vector>
  </HeadingPairs>
  <TitlesOfParts>
    <vt:vector size="84" baseType="lpstr">
      <vt:lpstr>Planning sur 3 ans</vt:lpstr>
      <vt:lpstr>Compétences et mandats pratique</vt:lpstr>
      <vt:lpstr>Suivi de la formation</vt:lpstr>
      <vt:lpstr>NOTES_Semestres1&amp;2</vt:lpstr>
      <vt:lpstr>NOTES_Semestres3&amp;4</vt:lpstr>
      <vt:lpstr>NOTES_Semestres5&amp;6</vt:lpstr>
      <vt:lpstr>CFC</vt:lpstr>
      <vt:lpstr>_DC</vt:lpstr>
      <vt:lpstr>'NOTES_Semestres5&amp;6'!_Option</vt:lpstr>
      <vt:lpstr>DC_S1</vt:lpstr>
      <vt:lpstr>DC_S2</vt:lpstr>
      <vt:lpstr>'NOTES_Semestres3&amp;4'!DC_S3</vt:lpstr>
      <vt:lpstr>'NOTES_Semestres3&amp;4'!DC_S4</vt:lpstr>
      <vt:lpstr>DCMOYS1</vt:lpstr>
      <vt:lpstr>DCMOYS2</vt:lpstr>
      <vt:lpstr>'NOTES_Semestres3&amp;4'!DCMOYS3</vt:lpstr>
      <vt:lpstr>'NOTES_Semestres3&amp;4'!DCMOYS4</vt:lpstr>
      <vt:lpstr>DCOAMOYS1</vt:lpstr>
      <vt:lpstr>DCOAMOYS2</vt:lpstr>
      <vt:lpstr>DCOAMOYS3</vt:lpstr>
      <vt:lpstr>'NOTES_Semestres3&amp;4'!DCOAMOYS4</vt:lpstr>
      <vt:lpstr>DCOAMOYS5</vt:lpstr>
      <vt:lpstr>DCOAMOYS6</vt:lpstr>
      <vt:lpstr>DCOAS1</vt:lpstr>
      <vt:lpstr>DCOAS2</vt:lpstr>
      <vt:lpstr>'NOTES_Semestres3&amp;4'!DCOAS3</vt:lpstr>
      <vt:lpstr>'NOTES_Semestres3&amp;4'!DCOAS4</vt:lpstr>
      <vt:lpstr>'NOTES_Semestres5&amp;6'!DCOAS5</vt:lpstr>
      <vt:lpstr>'NOTES_Semestres5&amp;6'!DCOAS6</vt:lpstr>
      <vt:lpstr>DCOBMOYS1</vt:lpstr>
      <vt:lpstr>DCOBMOYS2</vt:lpstr>
      <vt:lpstr>'NOTES_Semestres3&amp;4'!DCOBMOYS3</vt:lpstr>
      <vt:lpstr>'NOTES_Semestres3&amp;4'!DCOBMOYS4</vt:lpstr>
      <vt:lpstr>'NOTES_Semestres5&amp;6'!DCOBMOYS5</vt:lpstr>
      <vt:lpstr>'NOTES_Semestres5&amp;6'!DCOBMOYS6</vt:lpstr>
      <vt:lpstr>DCOBS1</vt:lpstr>
      <vt:lpstr>DCOBS2</vt:lpstr>
      <vt:lpstr>'NOTES_Semestres3&amp;4'!DCOBS3</vt:lpstr>
      <vt:lpstr>'NOTES_Semestres3&amp;4'!DCOBS4</vt:lpstr>
      <vt:lpstr>'NOTES_Semestres5&amp;6'!DCOBS5</vt:lpstr>
      <vt:lpstr>'NOTES_Semestres5&amp;6'!DCOBS6</vt:lpstr>
      <vt:lpstr>DCOCMOYS1</vt:lpstr>
      <vt:lpstr>DCOCMOYS2</vt:lpstr>
      <vt:lpstr>'NOTES_Semestres3&amp;4'!DCOCMOYS3</vt:lpstr>
      <vt:lpstr>'NOTES_Semestres3&amp;4'!DCOCMOYS4</vt:lpstr>
      <vt:lpstr>'NOTES_Semestres5&amp;6'!DCOCMOYS5</vt:lpstr>
      <vt:lpstr>'NOTES_Semestres5&amp;6'!DCOCMOYS6</vt:lpstr>
      <vt:lpstr>DCOCS1</vt:lpstr>
      <vt:lpstr>DCOCS2</vt:lpstr>
      <vt:lpstr>'NOTES_Semestres3&amp;4'!DCOCS3</vt:lpstr>
      <vt:lpstr>'NOTES_Semestres3&amp;4'!DCOCS4</vt:lpstr>
      <vt:lpstr>'NOTES_Semestres5&amp;6'!DCOCS5</vt:lpstr>
      <vt:lpstr>'NOTES_Semestres5&amp;6'!DCOCS6</vt:lpstr>
      <vt:lpstr>DCODMOYS1</vt:lpstr>
      <vt:lpstr>DCODMOYS2</vt:lpstr>
      <vt:lpstr>'NOTES_Semestres3&amp;4'!DCODMOYS3</vt:lpstr>
      <vt:lpstr>'NOTES_Semestres3&amp;4'!DCODMOYS4</vt:lpstr>
      <vt:lpstr>DCODS1</vt:lpstr>
      <vt:lpstr>DCODS2</vt:lpstr>
      <vt:lpstr>'NOTES_Semestres3&amp;4'!DCODS3</vt:lpstr>
      <vt:lpstr>'NOTES_Semestres3&amp;4'!DCODS4</vt:lpstr>
      <vt:lpstr>DCOEMOYS1</vt:lpstr>
      <vt:lpstr>DCOEMOYS2</vt:lpstr>
      <vt:lpstr>'NOTES_Semestres3&amp;4'!DCOEMOYS3</vt:lpstr>
      <vt:lpstr>'NOTES_Semestres3&amp;4'!DCOEMOYS4</vt:lpstr>
      <vt:lpstr>DCOES1</vt:lpstr>
      <vt:lpstr>DCOES2</vt:lpstr>
      <vt:lpstr>'NOTES_Semestres3&amp;4'!DCOES3</vt:lpstr>
      <vt:lpstr>'NOTES_Semestres3&amp;4'!DCOES4</vt:lpstr>
      <vt:lpstr>'NOTES_Semestres5&amp;6'!Option_S5</vt:lpstr>
      <vt:lpstr>'NOTES_Semestres5&amp;6'!Option_S6</vt:lpstr>
      <vt:lpstr>'NOTES_Semestres5&amp;6'!OptionMOYS5</vt:lpstr>
      <vt:lpstr>'NOTES_Semestres5&amp;6'!OptionMOYS6</vt:lpstr>
      <vt:lpstr>Semestre1</vt:lpstr>
      <vt:lpstr>Semestre2</vt:lpstr>
      <vt:lpstr>Semestre3</vt:lpstr>
      <vt:lpstr>Semestre4</vt:lpstr>
      <vt:lpstr>Semestre5</vt:lpstr>
      <vt:lpstr>Semestre6</vt:lpstr>
      <vt:lpstr>CFC!Zone_d_impression</vt:lpstr>
      <vt:lpstr>'Compétences et mandats pratique'!Zone_d_impression</vt:lpstr>
      <vt:lpstr>'NOTES_Semestres1&amp;2'!Zone_d_impression</vt:lpstr>
      <vt:lpstr>'NOTES_Semestres3&amp;4'!Zone_d_impression</vt:lpstr>
      <vt:lpstr>'NOTES_Semestres5&amp;6'!Zone_d_impression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Reymond Magali</cp:lastModifiedBy>
  <cp:lastPrinted>2025-03-31T13:39:16Z</cp:lastPrinted>
  <dcterms:created xsi:type="dcterms:W3CDTF">2022-03-21T10:10:40Z</dcterms:created>
  <dcterms:modified xsi:type="dcterms:W3CDTF">2025-05-23T12:36:46Z</dcterms:modified>
</cp:coreProperties>
</file>